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4.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5.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comments6.xml" ContentType="application/vnd.openxmlformats-officedocument.spreadsheetml.comments+xml"/>
  <Override PartName="/xl/drawings/drawing14.xml" ContentType="application/vnd.openxmlformats-officedocument.drawing+xml"/>
  <Override PartName="/xl/drawings/drawing15.xml" ContentType="application/vnd.openxmlformats-officedocument.drawing+xml"/>
  <Override PartName="/xl/comments7.xml" ContentType="application/vnd.openxmlformats-officedocument.spreadsheetml.comments+xml"/>
  <Override PartName="/xl/drawings/drawing16.xml" ContentType="application/vnd.openxmlformats-officedocument.drawing+xml"/>
  <Override PartName="/xl/drawings/drawing17.xml" ContentType="application/vnd.openxmlformats-officedocument.drawing+xml"/>
  <Override PartName="/xl/comments8.xml" ContentType="application/vnd.openxmlformats-officedocument.spreadsheetml.comments+xml"/>
  <Override PartName="/xl/drawings/drawing18.xml" ContentType="application/vnd.openxmlformats-officedocument.drawing+xml"/>
  <Override PartName="/xl/drawings/drawing19.xml" ContentType="application/vnd.openxmlformats-officedocument.drawing+xml"/>
  <Override PartName="/xl/comments9.xml" ContentType="application/vnd.openxmlformats-officedocument.spreadsheetml.comments+xml"/>
  <Override PartName="/xl/drawings/drawing20.xml" ContentType="application/vnd.openxmlformats-officedocument.drawing+xml"/>
  <Override PartName="/xl/drawings/drawing21.xml" ContentType="application/vnd.openxmlformats-officedocument.drawing+xml"/>
  <Override PartName="/xl/comments10.xml" ContentType="application/vnd.openxmlformats-officedocument.spreadsheetml.comments+xml"/>
  <Override PartName="/xl/drawings/drawing22.xml" ContentType="application/vnd.openxmlformats-officedocument.drawing+xml"/>
  <Override PartName="/xl/drawings/drawing23.xml" ContentType="application/vnd.openxmlformats-officedocument.drawing+xml"/>
  <Override PartName="/xl/comments11.xml" ContentType="application/vnd.openxmlformats-officedocument.spreadsheetml.comments+xml"/>
  <Override PartName="/xl/drawings/drawing24.xml" ContentType="application/vnd.openxmlformats-officedocument.drawing+xml"/>
  <Override PartName="/xl/drawings/drawing25.xml" ContentType="application/vnd.openxmlformats-officedocument.drawing+xml"/>
  <Override PartName="/xl/comments12.xml" ContentType="application/vnd.openxmlformats-officedocument.spreadsheetml.comments+xml"/>
  <Override PartName="/xl/drawings/drawing26.xml" ContentType="application/vnd.openxmlformats-officedocument.drawing+xml"/>
  <Override PartName="/xl/drawings/drawing27.xml" ContentType="application/vnd.openxmlformats-officedocument.drawing+xml"/>
  <Override PartName="/xl/comments13.xml" ContentType="application/vnd.openxmlformats-officedocument.spreadsheetml.comments+xml"/>
  <Override PartName="/xl/drawings/drawing2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brabenec.UADFD01\AppData\Local\Microsoft\Windows\INetCache\Content.Outlook\FHWK6YBE\"/>
    </mc:Choice>
  </mc:AlternateContent>
  <bookViews>
    <workbookView xWindow="0" yWindow="0" windowWidth="28800" windowHeight="12345" tabRatio="680"/>
  </bookViews>
  <sheets>
    <sheet name="Rekapitulace stavby" sheetId="1" r:id="rId1"/>
    <sheet name="SO 01.1 - Železniční svršek" sheetId="2" r:id="rId2"/>
    <sheet name="SO 01.2 - Materíál dodáva..." sheetId="3" r:id="rId3"/>
    <sheet name="SO 02.1 - Železniční svršek" sheetId="4" r:id="rId4"/>
    <sheet name="SO 02.2 - Materíál dodáva..." sheetId="5" r:id="rId5"/>
    <sheet name="SO 03.1 - Železniční svršek" sheetId="6" r:id="rId6"/>
    <sheet name="SO 03.2 - Materíál dodáva..." sheetId="7" r:id="rId7"/>
    <sheet name="SO 04.1 - Železniční svršek" sheetId="8" r:id="rId8"/>
    <sheet name="SO 04.2 - Materíál dodáva..." sheetId="9" r:id="rId9"/>
    <sheet name="SO 05.1 - Železniční svršek" sheetId="10" r:id="rId10"/>
    <sheet name="SO 05.2 - Materíál dodáva..." sheetId="11" r:id="rId11"/>
    <sheet name="SO 06.1 - Železniční svršek" sheetId="12" r:id="rId12"/>
    <sheet name="SO 06.2 - Materíál dodáva..." sheetId="13" r:id="rId13"/>
    <sheet name="SO 07.1 - Železniční svršek" sheetId="14" r:id="rId14"/>
    <sheet name="SO 07.2 - Materíál dodáva..." sheetId="15" r:id="rId15"/>
    <sheet name="SO 08.1 - Železniční svršek" sheetId="16" r:id="rId16"/>
    <sheet name="SO 08.2 - Materíál dodáva..." sheetId="17" r:id="rId17"/>
    <sheet name="SO 09.1 - Železniční svršek" sheetId="18" r:id="rId18"/>
    <sheet name="SO 09.2 - Materíál dodáva..." sheetId="19" r:id="rId19"/>
    <sheet name="SO 10.1 - Železniční svršek" sheetId="20" r:id="rId20"/>
    <sheet name="SO 10.2 - Materíál dodáva..." sheetId="21" r:id="rId21"/>
    <sheet name="SO 11.1 - Železniční svršek" sheetId="22" r:id="rId22"/>
    <sheet name="SO 11.2 - Materíál dodáva..." sheetId="23" r:id="rId23"/>
    <sheet name="SO 12.1 - Trať Summerau -..." sheetId="24" r:id="rId24"/>
    <sheet name="SO 12.2 - Trať Summerau -..." sheetId="25" r:id="rId25"/>
    <sheet name="SO 12.3 - Trať ČB - Černý..." sheetId="26" r:id="rId26"/>
    <sheet name="SO 12.4 - Trať ČB - Černý..." sheetId="27" r:id="rId27"/>
    <sheet name="VON - Vedlejší ostatní ná..." sheetId="28" r:id="rId28"/>
    <sheet name="Pokyny pro vyplnění" sheetId="29" r:id="rId29"/>
  </sheets>
  <definedNames>
    <definedName name="_xlnm._FilterDatabase" localSheetId="1" hidden="1">'SO 01.1 - Železniční svršek'!$C$87:$K$257</definedName>
    <definedName name="_xlnm._FilterDatabase" localSheetId="2" hidden="1">'SO 01.2 - Materíál dodáva...'!$C$84:$K$90</definedName>
    <definedName name="_xlnm._FilterDatabase" localSheetId="3" hidden="1">'SO 02.1 - Železniční svršek'!$C$87:$K$272</definedName>
    <definedName name="_xlnm._FilterDatabase" localSheetId="4" hidden="1">'SO 02.2 - Materíál dodáva...'!$C$84:$K$103</definedName>
    <definedName name="_xlnm._FilterDatabase" localSheetId="5" hidden="1">'SO 03.1 - Železniční svršek'!$C$87:$K$252</definedName>
    <definedName name="_xlnm._FilterDatabase" localSheetId="6" hidden="1">'SO 03.2 - Materíál dodáva...'!$C$84:$K$91</definedName>
    <definedName name="_xlnm._FilterDatabase" localSheetId="7" hidden="1">'SO 04.1 - Železniční svršek'!$C$87:$K$252</definedName>
    <definedName name="_xlnm._FilterDatabase" localSheetId="8" hidden="1">'SO 04.2 - Materíál dodáva...'!$C$84:$K$97</definedName>
    <definedName name="_xlnm._FilterDatabase" localSheetId="9" hidden="1">'SO 05.1 - Železniční svršek'!$C$87:$K$185</definedName>
    <definedName name="_xlnm._FilterDatabase" localSheetId="10" hidden="1">'SO 05.2 - Materíál dodáva...'!$C$84:$K$91</definedName>
    <definedName name="_xlnm._FilterDatabase" localSheetId="11" hidden="1">'SO 06.1 - Železniční svršek'!$C$87:$K$190</definedName>
    <definedName name="_xlnm._FilterDatabase" localSheetId="12" hidden="1">'SO 06.2 - Materíál dodáva...'!$C$84:$K$94</definedName>
    <definedName name="_xlnm._FilterDatabase" localSheetId="13" hidden="1">'SO 07.1 - Železniční svršek'!$C$87:$K$155</definedName>
    <definedName name="_xlnm._FilterDatabase" localSheetId="14" hidden="1">'SO 07.2 - Materíál dodáva...'!$C$84:$K$88</definedName>
    <definedName name="_xlnm._FilterDatabase" localSheetId="15" hidden="1">'SO 08.1 - Železniční svršek'!$C$87:$K$172</definedName>
    <definedName name="_xlnm._FilterDatabase" localSheetId="16" hidden="1">'SO 08.2 - Materíál dodáva...'!$C$84:$K$91</definedName>
    <definedName name="_xlnm._FilterDatabase" localSheetId="17" hidden="1">'SO 09.1 - Železniční svršek'!$C$87:$K$167</definedName>
    <definedName name="_xlnm._FilterDatabase" localSheetId="18" hidden="1">'SO 09.2 - Materíál dodáva...'!$C$84:$K$88</definedName>
    <definedName name="_xlnm._FilterDatabase" localSheetId="19" hidden="1">'SO 10.1 - Železniční svršek'!$C$87:$K$155</definedName>
    <definedName name="_xlnm._FilterDatabase" localSheetId="20" hidden="1">'SO 10.2 - Materíál dodáva...'!$C$84:$K$88</definedName>
    <definedName name="_xlnm._FilterDatabase" localSheetId="21" hidden="1">'SO 11.1 - Železniční svršek'!$C$87:$K$212</definedName>
    <definedName name="_xlnm._FilterDatabase" localSheetId="22" hidden="1">'SO 11.2 - Materíál dodáva...'!$C$84:$K$97</definedName>
    <definedName name="_xlnm._FilterDatabase" localSheetId="23" hidden="1">'SO 12.1 - Trať Summerau -...'!$C$87:$K$151</definedName>
    <definedName name="_xlnm._FilterDatabase" localSheetId="24" hidden="1">'SO 12.2 - Trať Summerau -...'!$C$84:$K$88</definedName>
    <definedName name="_xlnm._FilterDatabase" localSheetId="25" hidden="1">'SO 12.3 - Trať ČB - Černý...'!$C$87:$K$221</definedName>
    <definedName name="_xlnm._FilterDatabase" localSheetId="26" hidden="1">'SO 12.4 - Trať ČB - Černý...'!$C$84:$K$94</definedName>
    <definedName name="_xlnm._FilterDatabase" localSheetId="27" hidden="1">'VON - Vedlejší ostatní ná...'!$C$79:$K$92</definedName>
    <definedName name="_xlnm.Print_Titles" localSheetId="0">'Rekapitulace stavby'!$52:$52</definedName>
    <definedName name="_xlnm.Print_Titles" localSheetId="1">'SO 01.1 - Železniční svršek'!$87:$87</definedName>
    <definedName name="_xlnm.Print_Titles" localSheetId="2">'SO 01.2 - Materíál dodáva...'!$84:$84</definedName>
    <definedName name="_xlnm.Print_Titles" localSheetId="3">'SO 02.1 - Železniční svršek'!$87:$87</definedName>
    <definedName name="_xlnm.Print_Titles" localSheetId="4">'SO 02.2 - Materíál dodáva...'!$84:$84</definedName>
    <definedName name="_xlnm.Print_Titles" localSheetId="5">'SO 03.1 - Železniční svršek'!$87:$87</definedName>
    <definedName name="_xlnm.Print_Titles" localSheetId="6">'SO 03.2 - Materíál dodáva...'!$84:$84</definedName>
    <definedName name="_xlnm.Print_Titles" localSheetId="7">'SO 04.1 - Železniční svršek'!$87:$87</definedName>
    <definedName name="_xlnm.Print_Titles" localSheetId="8">'SO 04.2 - Materíál dodáva...'!$84:$84</definedName>
    <definedName name="_xlnm.Print_Titles" localSheetId="9">'SO 05.1 - Železniční svršek'!$87:$87</definedName>
    <definedName name="_xlnm.Print_Titles" localSheetId="10">'SO 05.2 - Materíál dodáva...'!$84:$84</definedName>
    <definedName name="_xlnm.Print_Titles" localSheetId="11">'SO 06.1 - Železniční svršek'!$87:$87</definedName>
    <definedName name="_xlnm.Print_Titles" localSheetId="12">'SO 06.2 - Materíál dodáva...'!$84:$84</definedName>
    <definedName name="_xlnm.Print_Titles" localSheetId="13">'SO 07.1 - Železniční svršek'!$87:$87</definedName>
    <definedName name="_xlnm.Print_Titles" localSheetId="14">'SO 07.2 - Materíál dodáva...'!$84:$84</definedName>
    <definedName name="_xlnm.Print_Titles" localSheetId="15">'SO 08.1 - Železniční svršek'!$87:$87</definedName>
    <definedName name="_xlnm.Print_Titles" localSheetId="16">'SO 08.2 - Materíál dodáva...'!$84:$84</definedName>
    <definedName name="_xlnm.Print_Titles" localSheetId="17">'SO 09.1 - Železniční svršek'!$87:$87</definedName>
    <definedName name="_xlnm.Print_Titles" localSheetId="18">'SO 09.2 - Materíál dodáva...'!$84:$84</definedName>
    <definedName name="_xlnm.Print_Titles" localSheetId="19">'SO 10.1 - Železniční svršek'!$87:$87</definedName>
    <definedName name="_xlnm.Print_Titles" localSheetId="20">'SO 10.2 - Materíál dodáva...'!$84:$84</definedName>
    <definedName name="_xlnm.Print_Titles" localSheetId="21">'SO 11.1 - Železniční svršek'!$87:$87</definedName>
    <definedName name="_xlnm.Print_Titles" localSheetId="22">'SO 11.2 - Materíál dodáva...'!$84:$84</definedName>
    <definedName name="_xlnm.Print_Titles" localSheetId="23">'SO 12.1 - Trať Summerau -...'!$87:$87</definedName>
    <definedName name="_xlnm.Print_Titles" localSheetId="24">'SO 12.2 - Trať Summerau -...'!$84:$84</definedName>
    <definedName name="_xlnm.Print_Titles" localSheetId="25">'SO 12.3 - Trať ČB - Černý...'!$87:$87</definedName>
    <definedName name="_xlnm.Print_Titles" localSheetId="26">'SO 12.4 - Trať ČB - Černý...'!$84:$84</definedName>
    <definedName name="_xlnm.Print_Titles" localSheetId="27">'VON - Vedlejší ostatní ná...'!$79:$79</definedName>
    <definedName name="_xlnm.Print_Area" localSheetId="28">'Pokyny pro vyplnění'!$B$2:$K$71,'Pokyny pro vyplnění'!$B$74:$K$118,'Pokyny pro vyplnění'!$B$121:$K$161,'Pokyny pro vyplnění'!$B$164:$K$218</definedName>
    <definedName name="_xlnm.Print_Area" localSheetId="0">'Rekapitulace stavby'!$D$4:$AO$36,'Rekapitulace stavby'!$C$42:$AQ$94</definedName>
    <definedName name="_xlnm.Print_Area" localSheetId="1">'SO 01.1 - Železniční svršek'!$C$4:$J$41,'SO 01.1 - Železniční svršek'!$C$47:$J$67,'SO 01.1 - Železniční svršek'!$C$73:$K$257</definedName>
    <definedName name="_xlnm.Print_Area" localSheetId="2">'SO 01.2 - Materíál dodáva...'!$C$4:$J$41,'SO 01.2 - Materíál dodáva...'!$C$47:$J$64,'SO 01.2 - Materíál dodáva...'!$C$70:$K$90</definedName>
    <definedName name="_xlnm.Print_Area" localSheetId="3">'SO 02.1 - Železniční svršek'!$C$4:$J$41,'SO 02.1 - Železniční svršek'!$C$47:$J$67,'SO 02.1 - Železniční svršek'!$C$73:$K$272</definedName>
    <definedName name="_xlnm.Print_Area" localSheetId="4">'SO 02.2 - Materíál dodáva...'!$C$4:$J$41,'SO 02.2 - Materíál dodáva...'!$C$47:$J$64,'SO 02.2 - Materíál dodáva...'!$C$70:$K$103</definedName>
    <definedName name="_xlnm.Print_Area" localSheetId="5">'SO 03.1 - Železniční svršek'!$C$4:$J$41,'SO 03.1 - Železniční svršek'!$C$47:$J$67,'SO 03.1 - Železniční svršek'!$C$73:$K$252</definedName>
    <definedName name="_xlnm.Print_Area" localSheetId="6">'SO 03.2 - Materíál dodáva...'!$C$4:$J$41,'SO 03.2 - Materíál dodáva...'!$C$47:$J$64,'SO 03.2 - Materíál dodáva...'!$C$70:$K$91</definedName>
    <definedName name="_xlnm.Print_Area" localSheetId="7">'SO 04.1 - Železniční svršek'!$C$4:$J$41,'SO 04.1 - Železniční svršek'!$C$47:$J$67,'SO 04.1 - Železniční svršek'!$C$73:$K$252</definedName>
    <definedName name="_xlnm.Print_Area" localSheetId="8">'SO 04.2 - Materíál dodáva...'!$C$4:$J$41,'SO 04.2 - Materíál dodáva...'!$C$47:$J$64,'SO 04.2 - Materíál dodáva...'!$C$70:$K$97</definedName>
    <definedName name="_xlnm.Print_Area" localSheetId="9">'SO 05.1 - Železniční svršek'!$C$4:$J$41,'SO 05.1 - Železniční svršek'!$C$47:$J$67,'SO 05.1 - Železniční svršek'!$C$73:$K$185</definedName>
    <definedName name="_xlnm.Print_Area" localSheetId="10">'SO 05.2 - Materíál dodáva...'!$C$4:$J$41,'SO 05.2 - Materíál dodáva...'!$C$47:$J$64,'SO 05.2 - Materíál dodáva...'!$C$70:$K$91</definedName>
    <definedName name="_xlnm.Print_Area" localSheetId="11">'SO 06.1 - Železniční svršek'!$C$4:$J$41,'SO 06.1 - Železniční svršek'!$C$47:$J$67,'SO 06.1 - Železniční svršek'!$C$73:$K$190</definedName>
    <definedName name="_xlnm.Print_Area" localSheetId="12">'SO 06.2 - Materíál dodáva...'!$C$4:$J$41,'SO 06.2 - Materíál dodáva...'!$C$47:$J$64,'SO 06.2 - Materíál dodáva...'!$C$70:$K$94</definedName>
    <definedName name="_xlnm.Print_Area" localSheetId="13">'SO 07.1 - Železniční svršek'!$C$4:$J$41,'SO 07.1 - Železniční svršek'!$C$47:$J$67,'SO 07.1 - Železniční svršek'!$C$73:$K$155</definedName>
    <definedName name="_xlnm.Print_Area" localSheetId="14">'SO 07.2 - Materíál dodáva...'!$C$4:$J$41,'SO 07.2 - Materíál dodáva...'!$C$47:$J$64,'SO 07.2 - Materíál dodáva...'!$C$70:$K$88</definedName>
    <definedName name="_xlnm.Print_Area" localSheetId="15">'SO 08.1 - Železniční svršek'!$C$4:$J$41,'SO 08.1 - Železniční svršek'!$C$47:$J$67,'SO 08.1 - Železniční svršek'!$C$73:$K$172</definedName>
    <definedName name="_xlnm.Print_Area" localSheetId="16">'SO 08.2 - Materíál dodáva...'!$C$4:$J$41,'SO 08.2 - Materíál dodáva...'!$C$47:$J$64,'SO 08.2 - Materíál dodáva...'!$C$70:$K$91</definedName>
    <definedName name="_xlnm.Print_Area" localSheetId="17">'SO 09.1 - Železniční svršek'!$C$4:$J$41,'SO 09.1 - Železniční svršek'!$C$47:$J$67,'SO 09.1 - Železniční svršek'!$C$73:$K$167</definedName>
    <definedName name="_xlnm.Print_Area" localSheetId="18">'SO 09.2 - Materíál dodáva...'!$C$4:$J$41,'SO 09.2 - Materíál dodáva...'!$C$47:$J$64,'SO 09.2 - Materíál dodáva...'!$C$70:$K$88</definedName>
    <definedName name="_xlnm.Print_Area" localSheetId="19">'SO 10.1 - Železniční svršek'!$C$4:$J$41,'SO 10.1 - Železniční svršek'!$C$47:$J$67,'SO 10.1 - Železniční svršek'!$C$73:$K$155</definedName>
    <definedName name="_xlnm.Print_Area" localSheetId="20">'SO 10.2 - Materíál dodáva...'!$C$4:$J$41,'SO 10.2 - Materíál dodáva...'!$C$47:$J$64,'SO 10.2 - Materíál dodáva...'!$C$70:$K$88</definedName>
    <definedName name="_xlnm.Print_Area" localSheetId="21">'SO 11.1 - Železniční svršek'!$C$4:$J$41,'SO 11.1 - Železniční svršek'!$C$47:$J$67,'SO 11.1 - Železniční svršek'!$C$73:$K$212</definedName>
    <definedName name="_xlnm.Print_Area" localSheetId="22">'SO 11.2 - Materíál dodáva...'!$C$4:$J$41,'SO 11.2 - Materíál dodáva...'!$C$47:$J$64,'SO 11.2 - Materíál dodáva...'!$C$70:$K$97</definedName>
    <definedName name="_xlnm.Print_Area" localSheetId="23">'SO 12.1 - Trať Summerau -...'!$C$4:$J$41,'SO 12.1 - Trať Summerau -...'!$C$47:$J$67,'SO 12.1 - Trať Summerau -...'!$C$73:$K$151</definedName>
    <definedName name="_xlnm.Print_Area" localSheetId="24">'SO 12.2 - Trať Summerau -...'!$C$4:$J$41,'SO 12.2 - Trať Summerau -...'!$C$47:$J$64,'SO 12.2 - Trať Summerau -...'!$C$70:$K$88</definedName>
    <definedName name="_xlnm.Print_Area" localSheetId="25">'SO 12.3 - Trať ČB - Černý...'!$C$4:$J$41,'SO 12.3 - Trať ČB - Černý...'!$C$47:$J$67,'SO 12.3 - Trať ČB - Černý...'!$C$73:$K$221</definedName>
    <definedName name="_xlnm.Print_Area" localSheetId="26">'SO 12.4 - Trať ČB - Černý...'!$C$4:$J$41,'SO 12.4 - Trať ČB - Černý...'!$C$47:$J$64,'SO 12.4 - Trať ČB - Černý...'!$C$70:$K$94</definedName>
    <definedName name="_xlnm.Print_Area" localSheetId="27">'VON - Vedlejší ostatní ná...'!$C$4:$J$39,'VON - Vedlejší ostatní ná...'!$C$45:$J$61,'VON - Vedlejší ostatní ná...'!$C$67:$K$92</definedName>
  </definedNames>
  <calcPr calcId="162913"/>
</workbook>
</file>

<file path=xl/calcChain.xml><?xml version="1.0" encoding="utf-8"?>
<calcChain xmlns="http://schemas.openxmlformats.org/spreadsheetml/2006/main">
  <c r="J37" i="28" l="1"/>
  <c r="J36" i="28"/>
  <c r="AY93" i="1"/>
  <c r="J35" i="28"/>
  <c r="AX93" i="1" s="1"/>
  <c r="BI92" i="28"/>
  <c r="BH92" i="28"/>
  <c r="BG92" i="28"/>
  <c r="BF92" i="28"/>
  <c r="T92" i="28"/>
  <c r="R92" i="28"/>
  <c r="P92" i="28"/>
  <c r="BI91" i="28"/>
  <c r="BH91" i="28"/>
  <c r="BG91" i="28"/>
  <c r="BF91" i="28"/>
  <c r="T91" i="28"/>
  <c r="R91" i="28"/>
  <c r="P91" i="28"/>
  <c r="BI89" i="28"/>
  <c r="BH89" i="28"/>
  <c r="BG89" i="28"/>
  <c r="BF89" i="28"/>
  <c r="T89" i="28"/>
  <c r="R89" i="28"/>
  <c r="P89" i="28"/>
  <c r="BI88" i="28"/>
  <c r="BH88" i="28"/>
  <c r="BG88" i="28"/>
  <c r="BF88" i="28"/>
  <c r="T88" i="28"/>
  <c r="R88" i="28"/>
  <c r="P88" i="28"/>
  <c r="BI86" i="28"/>
  <c r="BH86" i="28"/>
  <c r="BG86" i="28"/>
  <c r="BF86" i="28"/>
  <c r="T86" i="28"/>
  <c r="R86" i="28"/>
  <c r="P86" i="28"/>
  <c r="BI85" i="28"/>
  <c r="BH85" i="28"/>
  <c r="BG85" i="28"/>
  <c r="BF85" i="28"/>
  <c r="T85" i="28"/>
  <c r="R85" i="28"/>
  <c r="P85" i="28"/>
  <c r="BI84" i="28"/>
  <c r="BH84" i="28"/>
  <c r="BG84" i="28"/>
  <c r="BF84" i="28"/>
  <c r="T84" i="28"/>
  <c r="R84" i="28"/>
  <c r="P84" i="28"/>
  <c r="BI82" i="28"/>
  <c r="BH82" i="28"/>
  <c r="BG82" i="28"/>
  <c r="BF82" i="28"/>
  <c r="T82" i="28"/>
  <c r="R82" i="28"/>
  <c r="P82" i="28"/>
  <c r="J77" i="28"/>
  <c r="F76" i="28"/>
  <c r="F74" i="28"/>
  <c r="E72" i="28"/>
  <c r="J55" i="28"/>
  <c r="F54" i="28"/>
  <c r="F52" i="28"/>
  <c r="E50" i="28"/>
  <c r="J21" i="28"/>
  <c r="E21" i="28"/>
  <c r="J76" i="28"/>
  <c r="J20" i="28"/>
  <c r="J18" i="28"/>
  <c r="E18" i="28"/>
  <c r="F77" i="28"/>
  <c r="J17" i="28"/>
  <c r="J12" i="28"/>
  <c r="J74" i="28"/>
  <c r="E7" i="28"/>
  <c r="E70" i="28" s="1"/>
  <c r="J39" i="27"/>
  <c r="J38" i="27"/>
  <c r="AY92" i="1"/>
  <c r="J37" i="27"/>
  <c r="AX92" i="1"/>
  <c r="BI92" i="27"/>
  <c r="BH92" i="27"/>
  <c r="BG92" i="27"/>
  <c r="BF92" i="27"/>
  <c r="T92" i="27"/>
  <c r="R92" i="27"/>
  <c r="P92" i="27"/>
  <c r="BI89" i="27"/>
  <c r="BH89" i="27"/>
  <c r="BG89" i="27"/>
  <c r="BF89" i="27"/>
  <c r="T89" i="27"/>
  <c r="R89" i="27"/>
  <c r="P89" i="27"/>
  <c r="BI86" i="27"/>
  <c r="BH86" i="27"/>
  <c r="BG86" i="27"/>
  <c r="BF86" i="27"/>
  <c r="T86" i="27"/>
  <c r="R86" i="27"/>
  <c r="P86" i="27"/>
  <c r="J82" i="27"/>
  <c r="F81" i="27"/>
  <c r="F79" i="27"/>
  <c r="E77" i="27"/>
  <c r="J59" i="27"/>
  <c r="F58" i="27"/>
  <c r="F56" i="27"/>
  <c r="E54" i="27"/>
  <c r="J23" i="27"/>
  <c r="E23" i="27"/>
  <c r="J81" i="27" s="1"/>
  <c r="J22" i="27"/>
  <c r="J20" i="27"/>
  <c r="E20" i="27"/>
  <c r="F59" i="27" s="1"/>
  <c r="J19" i="27"/>
  <c r="J14" i="27"/>
  <c r="J79" i="27" s="1"/>
  <c r="E7" i="27"/>
  <c r="E73" i="27" s="1"/>
  <c r="J39" i="26"/>
  <c r="J38" i="26"/>
  <c r="AY91" i="1" s="1"/>
  <c r="J37" i="26"/>
  <c r="AX91" i="1"/>
  <c r="BI218" i="26"/>
  <c r="BH218" i="26"/>
  <c r="BG218" i="26"/>
  <c r="BF218" i="26"/>
  <c r="T218" i="26"/>
  <c r="R218" i="26"/>
  <c r="P218" i="26"/>
  <c r="BI216" i="26"/>
  <c r="BH216" i="26"/>
  <c r="BG216" i="26"/>
  <c r="BF216" i="26"/>
  <c r="T216" i="26"/>
  <c r="R216" i="26"/>
  <c r="P216" i="26"/>
  <c r="BI213" i="26"/>
  <c r="BH213" i="26"/>
  <c r="BG213" i="26"/>
  <c r="BF213" i="26"/>
  <c r="T213" i="26"/>
  <c r="R213" i="26"/>
  <c r="P213" i="26"/>
  <c r="BI211" i="26"/>
  <c r="BH211" i="26"/>
  <c r="BG211" i="26"/>
  <c r="BF211" i="26"/>
  <c r="T211" i="26"/>
  <c r="R211" i="26"/>
  <c r="P211" i="26"/>
  <c r="BI208" i="26"/>
  <c r="BH208" i="26"/>
  <c r="BG208" i="26"/>
  <c r="BF208" i="26"/>
  <c r="T208" i="26"/>
  <c r="R208" i="26"/>
  <c r="P208" i="26"/>
  <c r="BI205" i="26"/>
  <c r="BH205" i="26"/>
  <c r="BG205" i="26"/>
  <c r="BF205" i="26"/>
  <c r="T205" i="26"/>
  <c r="R205" i="26"/>
  <c r="P205" i="26"/>
  <c r="BI202" i="26"/>
  <c r="BH202" i="26"/>
  <c r="BG202" i="26"/>
  <c r="BF202" i="26"/>
  <c r="T202" i="26"/>
  <c r="R202" i="26"/>
  <c r="P202" i="26"/>
  <c r="BI197" i="26"/>
  <c r="BH197" i="26"/>
  <c r="BG197" i="26"/>
  <c r="BF197" i="26"/>
  <c r="T197" i="26"/>
  <c r="R197" i="26"/>
  <c r="P197" i="26"/>
  <c r="BI192" i="26"/>
  <c r="BH192" i="26"/>
  <c r="BG192" i="26"/>
  <c r="BF192" i="26"/>
  <c r="T192" i="26"/>
  <c r="R192" i="26"/>
  <c r="P192" i="26"/>
  <c r="BI189" i="26"/>
  <c r="BH189" i="26"/>
  <c r="BG189" i="26"/>
  <c r="BF189" i="26"/>
  <c r="T189" i="26"/>
  <c r="R189" i="26"/>
  <c r="P189" i="26"/>
  <c r="BI186" i="26"/>
  <c r="BH186" i="26"/>
  <c r="BG186" i="26"/>
  <c r="BF186" i="26"/>
  <c r="T186" i="26"/>
  <c r="R186" i="26"/>
  <c r="P186" i="26"/>
  <c r="BI183" i="26"/>
  <c r="BH183" i="26"/>
  <c r="BG183" i="26"/>
  <c r="BF183" i="26"/>
  <c r="T183" i="26"/>
  <c r="R183" i="26"/>
  <c r="P183" i="26"/>
  <c r="BI180" i="26"/>
  <c r="BH180" i="26"/>
  <c r="BG180" i="26"/>
  <c r="BF180" i="26"/>
  <c r="T180" i="26"/>
  <c r="R180" i="26"/>
  <c r="P180" i="26"/>
  <c r="BI177" i="26"/>
  <c r="BH177" i="26"/>
  <c r="BG177" i="26"/>
  <c r="BF177" i="26"/>
  <c r="T177" i="26"/>
  <c r="R177" i="26"/>
  <c r="P177" i="26"/>
  <c r="BI174" i="26"/>
  <c r="BH174" i="26"/>
  <c r="BG174" i="26"/>
  <c r="BF174" i="26"/>
  <c r="T174" i="26"/>
  <c r="R174" i="26"/>
  <c r="P174" i="26"/>
  <c r="BI172" i="26"/>
  <c r="BH172" i="26"/>
  <c r="BG172" i="26"/>
  <c r="BF172" i="26"/>
  <c r="T172" i="26"/>
  <c r="R172" i="26"/>
  <c r="P172" i="26"/>
  <c r="BI170" i="26"/>
  <c r="BH170" i="26"/>
  <c r="BG170" i="26"/>
  <c r="BF170" i="26"/>
  <c r="T170" i="26"/>
  <c r="R170" i="26"/>
  <c r="P170" i="26"/>
  <c r="BI167" i="26"/>
  <c r="BH167" i="26"/>
  <c r="BG167" i="26"/>
  <c r="BF167" i="26"/>
  <c r="T167" i="26"/>
  <c r="R167" i="26"/>
  <c r="P167" i="26"/>
  <c r="BI165" i="26"/>
  <c r="BH165" i="26"/>
  <c r="BG165" i="26"/>
  <c r="BF165" i="26"/>
  <c r="T165" i="26"/>
  <c r="R165" i="26"/>
  <c r="P165" i="26"/>
  <c r="BI163" i="26"/>
  <c r="BH163" i="26"/>
  <c r="BG163" i="26"/>
  <c r="BF163" i="26"/>
  <c r="T163" i="26"/>
  <c r="R163" i="26"/>
  <c r="P163" i="26"/>
  <c r="BI161" i="26"/>
  <c r="BH161" i="26"/>
  <c r="BG161" i="26"/>
  <c r="BF161" i="26"/>
  <c r="T161" i="26"/>
  <c r="R161" i="26"/>
  <c r="P161" i="26"/>
  <c r="BI159" i="26"/>
  <c r="BH159" i="26"/>
  <c r="BG159" i="26"/>
  <c r="BF159" i="26"/>
  <c r="T159" i="26"/>
  <c r="R159" i="26"/>
  <c r="P159" i="26"/>
  <c r="BI157" i="26"/>
  <c r="BH157" i="26"/>
  <c r="BG157" i="26"/>
  <c r="BF157" i="26"/>
  <c r="T157" i="26"/>
  <c r="R157" i="26"/>
  <c r="P157" i="26"/>
  <c r="BI155" i="26"/>
  <c r="BH155" i="26"/>
  <c r="BG155" i="26"/>
  <c r="BF155" i="26"/>
  <c r="T155" i="26"/>
  <c r="R155" i="26"/>
  <c r="P155" i="26"/>
  <c r="BI153" i="26"/>
  <c r="BH153" i="26"/>
  <c r="BG153" i="26"/>
  <c r="BF153" i="26"/>
  <c r="T153" i="26"/>
  <c r="R153" i="26"/>
  <c r="P153" i="26"/>
  <c r="BI151" i="26"/>
  <c r="BH151" i="26"/>
  <c r="BG151" i="26"/>
  <c r="BF151" i="26"/>
  <c r="T151" i="26"/>
  <c r="R151" i="26"/>
  <c r="P151" i="26"/>
  <c r="BI149" i="26"/>
  <c r="BH149" i="26"/>
  <c r="BG149" i="26"/>
  <c r="BF149" i="26"/>
  <c r="T149" i="26"/>
  <c r="R149" i="26"/>
  <c r="P149" i="26"/>
  <c r="BI147" i="26"/>
  <c r="BH147" i="26"/>
  <c r="BG147" i="26"/>
  <c r="BF147" i="26"/>
  <c r="T147" i="26"/>
  <c r="R147" i="26"/>
  <c r="P147" i="26"/>
  <c r="BI145" i="26"/>
  <c r="BH145" i="26"/>
  <c r="BG145" i="26"/>
  <c r="BF145" i="26"/>
  <c r="T145" i="26"/>
  <c r="R145" i="26"/>
  <c r="P145" i="26"/>
  <c r="BI143" i="26"/>
  <c r="BH143" i="26"/>
  <c r="BG143" i="26"/>
  <c r="BF143" i="26"/>
  <c r="T143" i="26"/>
  <c r="R143" i="26"/>
  <c r="P143" i="26"/>
  <c r="BI141" i="26"/>
  <c r="BH141" i="26"/>
  <c r="BG141" i="26"/>
  <c r="BF141" i="26"/>
  <c r="T141" i="26"/>
  <c r="R141" i="26"/>
  <c r="P141" i="26"/>
  <c r="BI137" i="26"/>
  <c r="BH137" i="26"/>
  <c r="BG137" i="26"/>
  <c r="BF137" i="26"/>
  <c r="T137" i="26"/>
  <c r="R137" i="26"/>
  <c r="P137" i="26"/>
  <c r="BI135" i="26"/>
  <c r="BH135" i="26"/>
  <c r="BG135" i="26"/>
  <c r="BF135" i="26"/>
  <c r="T135" i="26"/>
  <c r="R135" i="26"/>
  <c r="P135" i="26"/>
  <c r="BI133" i="26"/>
  <c r="BH133" i="26"/>
  <c r="BG133" i="26"/>
  <c r="BF133" i="26"/>
  <c r="T133" i="26"/>
  <c r="R133" i="26"/>
  <c r="P133" i="26"/>
  <c r="BI131" i="26"/>
  <c r="BH131" i="26"/>
  <c r="BG131" i="26"/>
  <c r="BF131" i="26"/>
  <c r="T131" i="26"/>
  <c r="R131" i="26"/>
  <c r="P131" i="26"/>
  <c r="BI129" i="26"/>
  <c r="BH129" i="26"/>
  <c r="BG129" i="26"/>
  <c r="BF129" i="26"/>
  <c r="T129" i="26"/>
  <c r="R129" i="26"/>
  <c r="P129" i="26"/>
  <c r="BI127" i="26"/>
  <c r="BH127" i="26"/>
  <c r="BG127" i="26"/>
  <c r="BF127" i="26"/>
  <c r="T127" i="26"/>
  <c r="R127" i="26"/>
  <c r="P127" i="26"/>
  <c r="BI124" i="26"/>
  <c r="BH124" i="26"/>
  <c r="BG124" i="26"/>
  <c r="BF124" i="26"/>
  <c r="T124" i="26"/>
  <c r="R124" i="26"/>
  <c r="P124" i="26"/>
  <c r="BI121" i="26"/>
  <c r="BH121" i="26"/>
  <c r="BG121" i="26"/>
  <c r="BF121" i="26"/>
  <c r="T121" i="26"/>
  <c r="R121" i="26"/>
  <c r="P121" i="26"/>
  <c r="BI119" i="26"/>
  <c r="BH119" i="26"/>
  <c r="BG119" i="26"/>
  <c r="BF119" i="26"/>
  <c r="T119" i="26"/>
  <c r="R119" i="26"/>
  <c r="P119" i="26"/>
  <c r="BI114" i="26"/>
  <c r="BH114" i="26"/>
  <c r="BG114" i="26"/>
  <c r="BF114" i="26"/>
  <c r="T114" i="26"/>
  <c r="R114" i="26"/>
  <c r="P114" i="26"/>
  <c r="BI111" i="26"/>
  <c r="BH111" i="26"/>
  <c r="BG111" i="26"/>
  <c r="BF111" i="26"/>
  <c r="T111" i="26"/>
  <c r="R111" i="26"/>
  <c r="P111" i="26"/>
  <c r="BI109" i="26"/>
  <c r="BH109" i="26"/>
  <c r="BG109" i="26"/>
  <c r="BF109" i="26"/>
  <c r="T109" i="26"/>
  <c r="R109" i="26"/>
  <c r="P109" i="26"/>
  <c r="BI106" i="26"/>
  <c r="BH106" i="26"/>
  <c r="BG106" i="26"/>
  <c r="BF106" i="26"/>
  <c r="T106" i="26"/>
  <c r="R106" i="26"/>
  <c r="P106" i="26"/>
  <c r="BI104" i="26"/>
  <c r="BH104" i="26"/>
  <c r="BG104" i="26"/>
  <c r="BF104" i="26"/>
  <c r="T104" i="26"/>
  <c r="R104" i="26"/>
  <c r="P104" i="26"/>
  <c r="BI101" i="26"/>
  <c r="BH101" i="26"/>
  <c r="BG101" i="26"/>
  <c r="BF101" i="26"/>
  <c r="T101" i="26"/>
  <c r="R101" i="26"/>
  <c r="P101" i="26"/>
  <c r="BI98" i="26"/>
  <c r="BH98" i="26"/>
  <c r="BG98" i="26"/>
  <c r="BF98" i="26"/>
  <c r="T98" i="26"/>
  <c r="R98" i="26"/>
  <c r="P98" i="26"/>
  <c r="BI95" i="26"/>
  <c r="BH95" i="26"/>
  <c r="BG95" i="26"/>
  <c r="BF95" i="26"/>
  <c r="T95" i="26"/>
  <c r="R95" i="26"/>
  <c r="P95" i="26"/>
  <c r="BI93" i="26"/>
  <c r="BH93" i="26"/>
  <c r="BG93" i="26"/>
  <c r="BF93" i="26"/>
  <c r="T93" i="26"/>
  <c r="R93" i="26"/>
  <c r="P93" i="26"/>
  <c r="BI91" i="26"/>
  <c r="BH91" i="26"/>
  <c r="BG91" i="26"/>
  <c r="BF91" i="26"/>
  <c r="T91" i="26"/>
  <c r="R91" i="26"/>
  <c r="P91" i="26"/>
  <c r="BI89" i="26"/>
  <c r="BH89" i="26"/>
  <c r="BG89" i="26"/>
  <c r="BF89" i="26"/>
  <c r="T89" i="26"/>
  <c r="R89" i="26"/>
  <c r="P89" i="26"/>
  <c r="J85" i="26"/>
  <c r="F84" i="26"/>
  <c r="F82" i="26"/>
  <c r="E80" i="26"/>
  <c r="J59" i="26"/>
  <c r="F58" i="26"/>
  <c r="F56" i="26"/>
  <c r="E54" i="26"/>
  <c r="J23" i="26"/>
  <c r="E23" i="26"/>
  <c r="J84" i="26"/>
  <c r="J22" i="26"/>
  <c r="J20" i="26"/>
  <c r="E20" i="26"/>
  <c r="F59" i="26"/>
  <c r="J19" i="26"/>
  <c r="J14" i="26"/>
  <c r="J56" i="26"/>
  <c r="E7" i="26"/>
  <c r="E76" i="26" s="1"/>
  <c r="J39" i="25"/>
  <c r="J38" i="25"/>
  <c r="AY90" i="1"/>
  <c r="J37" i="25"/>
  <c r="AX90" i="1" s="1"/>
  <c r="BI86" i="25"/>
  <c r="BH86" i="25"/>
  <c r="F38" i="25" s="1"/>
  <c r="BC90" i="1" s="1"/>
  <c r="BG86" i="25"/>
  <c r="F37" i="25" s="1"/>
  <c r="BB90" i="1" s="1"/>
  <c r="BF86" i="25"/>
  <c r="T86" i="25"/>
  <c r="T85" i="25"/>
  <c r="R86" i="25"/>
  <c r="R85" i="25"/>
  <c r="P86" i="25"/>
  <c r="P85" i="25"/>
  <c r="AU90" i="1" s="1"/>
  <c r="J82" i="25"/>
  <c r="F81" i="25"/>
  <c r="F79" i="25"/>
  <c r="E77" i="25"/>
  <c r="J59" i="25"/>
  <c r="F58" i="25"/>
  <c r="F56" i="25"/>
  <c r="E54" i="25"/>
  <c r="J23" i="25"/>
  <c r="E23" i="25"/>
  <c r="J58" i="25"/>
  <c r="J22" i="25"/>
  <c r="J20" i="25"/>
  <c r="E20" i="25"/>
  <c r="F59" i="25"/>
  <c r="J19" i="25"/>
  <c r="J14" i="25"/>
  <c r="J79" i="25"/>
  <c r="E7" i="25"/>
  <c r="E73" i="25" s="1"/>
  <c r="J39" i="24"/>
  <c r="J38" i="24"/>
  <c r="AY89" i="1"/>
  <c r="J37" i="24"/>
  <c r="AX89" i="1"/>
  <c r="BI150" i="24"/>
  <c r="BH150" i="24"/>
  <c r="BG150" i="24"/>
  <c r="BF150" i="24"/>
  <c r="T150" i="24"/>
  <c r="R150" i="24"/>
  <c r="P150" i="24"/>
  <c r="BI147" i="24"/>
  <c r="BH147" i="24"/>
  <c r="BG147" i="24"/>
  <c r="BF147" i="24"/>
  <c r="T147" i="24"/>
  <c r="R147" i="24"/>
  <c r="P147" i="24"/>
  <c r="BI144" i="24"/>
  <c r="BH144" i="24"/>
  <c r="BG144" i="24"/>
  <c r="BF144" i="24"/>
  <c r="T144" i="24"/>
  <c r="R144" i="24"/>
  <c r="P144" i="24"/>
  <c r="BI141" i="24"/>
  <c r="BH141" i="24"/>
  <c r="BG141" i="24"/>
  <c r="BF141" i="24"/>
  <c r="T141" i="24"/>
  <c r="R141" i="24"/>
  <c r="P141" i="24"/>
  <c r="BI138" i="24"/>
  <c r="BH138" i="24"/>
  <c r="BG138" i="24"/>
  <c r="BF138" i="24"/>
  <c r="T138" i="24"/>
  <c r="R138" i="24"/>
  <c r="P138" i="24"/>
  <c r="BI135" i="24"/>
  <c r="BH135" i="24"/>
  <c r="BG135" i="24"/>
  <c r="BF135" i="24"/>
  <c r="T135" i="24"/>
  <c r="R135" i="24"/>
  <c r="P135" i="24"/>
  <c r="BI132" i="24"/>
  <c r="BH132" i="24"/>
  <c r="BG132" i="24"/>
  <c r="BF132" i="24"/>
  <c r="T132" i="24"/>
  <c r="R132" i="24"/>
  <c r="P132" i="24"/>
  <c r="BI130" i="24"/>
  <c r="BH130" i="24"/>
  <c r="BG130" i="24"/>
  <c r="BF130" i="24"/>
  <c r="T130" i="24"/>
  <c r="R130" i="24"/>
  <c r="P130" i="24"/>
  <c r="BI128" i="24"/>
  <c r="BH128" i="24"/>
  <c r="BG128" i="24"/>
  <c r="BF128" i="24"/>
  <c r="T128" i="24"/>
  <c r="R128" i="24"/>
  <c r="P128" i="24"/>
  <c r="BI126" i="24"/>
  <c r="BH126" i="24"/>
  <c r="BG126" i="24"/>
  <c r="BF126" i="24"/>
  <c r="T126" i="24"/>
  <c r="R126" i="24"/>
  <c r="P126" i="24"/>
  <c r="BI124" i="24"/>
  <c r="BH124" i="24"/>
  <c r="BG124" i="24"/>
  <c r="BF124" i="24"/>
  <c r="T124" i="24"/>
  <c r="R124" i="24"/>
  <c r="P124" i="24"/>
  <c r="BI121" i="24"/>
  <c r="BH121" i="24"/>
  <c r="BG121" i="24"/>
  <c r="BF121" i="24"/>
  <c r="T121" i="24"/>
  <c r="R121" i="24"/>
  <c r="P121" i="24"/>
  <c r="BI119" i="24"/>
  <c r="BH119" i="24"/>
  <c r="BG119" i="24"/>
  <c r="BF119" i="24"/>
  <c r="T119" i="24"/>
  <c r="R119" i="24"/>
  <c r="P119" i="24"/>
  <c r="BI117" i="24"/>
  <c r="BH117" i="24"/>
  <c r="BG117" i="24"/>
  <c r="BF117" i="24"/>
  <c r="T117" i="24"/>
  <c r="R117" i="24"/>
  <c r="P117" i="24"/>
  <c r="BI114" i="24"/>
  <c r="BH114" i="24"/>
  <c r="BG114" i="24"/>
  <c r="BF114" i="24"/>
  <c r="T114" i="24"/>
  <c r="R114" i="24"/>
  <c r="P114" i="24"/>
  <c r="BI112" i="24"/>
  <c r="BH112" i="24"/>
  <c r="BG112" i="24"/>
  <c r="BF112" i="24"/>
  <c r="T112" i="24"/>
  <c r="R112" i="24"/>
  <c r="P112" i="24"/>
  <c r="BI110" i="24"/>
  <c r="BH110" i="24"/>
  <c r="BG110" i="24"/>
  <c r="BF110" i="24"/>
  <c r="T110" i="24"/>
  <c r="R110" i="24"/>
  <c r="P110" i="24"/>
  <c r="BI108" i="24"/>
  <c r="BH108" i="24"/>
  <c r="BG108" i="24"/>
  <c r="BF108" i="24"/>
  <c r="T108" i="24"/>
  <c r="R108" i="24"/>
  <c r="P108" i="24"/>
  <c r="BI106" i="24"/>
  <c r="BH106" i="24"/>
  <c r="BG106" i="24"/>
  <c r="BF106" i="24"/>
  <c r="T106" i="24"/>
  <c r="R106" i="24"/>
  <c r="P106" i="24"/>
  <c r="BI104" i="24"/>
  <c r="BH104" i="24"/>
  <c r="BG104" i="24"/>
  <c r="BF104" i="24"/>
  <c r="T104" i="24"/>
  <c r="R104" i="24"/>
  <c r="P104" i="24"/>
  <c r="BI102" i="24"/>
  <c r="BH102" i="24"/>
  <c r="BG102" i="24"/>
  <c r="BF102" i="24"/>
  <c r="T102" i="24"/>
  <c r="R102" i="24"/>
  <c r="P102" i="24"/>
  <c r="BI97" i="24"/>
  <c r="BH97" i="24"/>
  <c r="BG97" i="24"/>
  <c r="BF97" i="24"/>
  <c r="T97" i="24"/>
  <c r="R97" i="24"/>
  <c r="P97" i="24"/>
  <c r="BI95" i="24"/>
  <c r="BH95" i="24"/>
  <c r="BG95" i="24"/>
  <c r="BF95" i="24"/>
  <c r="T95" i="24"/>
  <c r="R95" i="24"/>
  <c r="P95" i="24"/>
  <c r="BI93" i="24"/>
  <c r="BH93" i="24"/>
  <c r="BG93" i="24"/>
  <c r="BF93" i="24"/>
  <c r="T93" i="24"/>
  <c r="R93" i="24"/>
  <c r="P93" i="24"/>
  <c r="BI91" i="24"/>
  <c r="BH91" i="24"/>
  <c r="BG91" i="24"/>
  <c r="BF91" i="24"/>
  <c r="T91" i="24"/>
  <c r="R91" i="24"/>
  <c r="P91" i="24"/>
  <c r="BI89" i="24"/>
  <c r="BH89" i="24"/>
  <c r="BG89" i="24"/>
  <c r="BF89" i="24"/>
  <c r="T89" i="24"/>
  <c r="R89" i="24"/>
  <c r="P89" i="24"/>
  <c r="J85" i="24"/>
  <c r="F84" i="24"/>
  <c r="F82" i="24"/>
  <c r="E80" i="24"/>
  <c r="J59" i="24"/>
  <c r="F58" i="24"/>
  <c r="F56" i="24"/>
  <c r="E54" i="24"/>
  <c r="J23" i="24"/>
  <c r="E23" i="24"/>
  <c r="J84" i="24"/>
  <c r="J22" i="24"/>
  <c r="J20" i="24"/>
  <c r="E20" i="24"/>
  <c r="F59" i="24" s="1"/>
  <c r="J19" i="24"/>
  <c r="J14" i="24"/>
  <c r="J56" i="24" s="1"/>
  <c r="E7" i="24"/>
  <c r="E50" i="24"/>
  <c r="J39" i="23"/>
  <c r="J38" i="23"/>
  <c r="AY87" i="1"/>
  <c r="J37" i="23"/>
  <c r="AX87" i="1" s="1"/>
  <c r="BI95" i="23"/>
  <c r="BH95" i="23"/>
  <c r="BG95" i="23"/>
  <c r="BF95" i="23"/>
  <c r="T95" i="23"/>
  <c r="R95" i="23"/>
  <c r="P95" i="23"/>
  <c r="BI92" i="23"/>
  <c r="BH92" i="23"/>
  <c r="BG92" i="23"/>
  <c r="BF92" i="23"/>
  <c r="T92" i="23"/>
  <c r="R92" i="23"/>
  <c r="P92" i="23"/>
  <c r="BI89" i="23"/>
  <c r="BH89" i="23"/>
  <c r="BG89" i="23"/>
  <c r="BF89" i="23"/>
  <c r="T89" i="23"/>
  <c r="R89" i="23"/>
  <c r="P89" i="23"/>
  <c r="BI86" i="23"/>
  <c r="BH86" i="23"/>
  <c r="BG86" i="23"/>
  <c r="BF86" i="23"/>
  <c r="T86" i="23"/>
  <c r="R86" i="23"/>
  <c r="P86" i="23"/>
  <c r="J82" i="23"/>
  <c r="F81" i="23"/>
  <c r="F79" i="23"/>
  <c r="E77" i="23"/>
  <c r="J59" i="23"/>
  <c r="F58" i="23"/>
  <c r="F56" i="23"/>
  <c r="E54" i="23"/>
  <c r="J23" i="23"/>
  <c r="E23" i="23"/>
  <c r="J58" i="23"/>
  <c r="J22" i="23"/>
  <c r="J20" i="23"/>
  <c r="E20" i="23"/>
  <c r="F82" i="23"/>
  <c r="J19" i="23"/>
  <c r="J14" i="23"/>
  <c r="J79" i="23" s="1"/>
  <c r="E7" i="23"/>
  <c r="E73" i="23" s="1"/>
  <c r="J39" i="22"/>
  <c r="J38" i="22"/>
  <c r="AY86" i="1"/>
  <c r="J37" i="22"/>
  <c r="AX86" i="1"/>
  <c r="BI211" i="22"/>
  <c r="BH211" i="22"/>
  <c r="BG211" i="22"/>
  <c r="BF211" i="22"/>
  <c r="T211" i="22"/>
  <c r="R211" i="22"/>
  <c r="P211" i="22"/>
  <c r="BI209" i="22"/>
  <c r="BH209" i="22"/>
  <c r="BG209" i="22"/>
  <c r="BF209" i="22"/>
  <c r="T209" i="22"/>
  <c r="R209" i="22"/>
  <c r="P209" i="22"/>
  <c r="BI206" i="22"/>
  <c r="BH206" i="22"/>
  <c r="BG206" i="22"/>
  <c r="BF206" i="22"/>
  <c r="T206" i="22"/>
  <c r="R206" i="22"/>
  <c r="P206" i="22"/>
  <c r="BI203" i="22"/>
  <c r="BH203" i="22"/>
  <c r="BG203" i="22"/>
  <c r="BF203" i="22"/>
  <c r="T203" i="22"/>
  <c r="R203" i="22"/>
  <c r="P203" i="22"/>
  <c r="BI200" i="22"/>
  <c r="BH200" i="22"/>
  <c r="BG200" i="22"/>
  <c r="BF200" i="22"/>
  <c r="T200" i="22"/>
  <c r="R200" i="22"/>
  <c r="P200" i="22"/>
  <c r="BI197" i="22"/>
  <c r="BH197" i="22"/>
  <c r="BG197" i="22"/>
  <c r="BF197" i="22"/>
  <c r="T197" i="22"/>
  <c r="R197" i="22"/>
  <c r="P197" i="22"/>
  <c r="BI194" i="22"/>
  <c r="BH194" i="22"/>
  <c r="BG194" i="22"/>
  <c r="BF194" i="22"/>
  <c r="T194" i="22"/>
  <c r="R194" i="22"/>
  <c r="P194" i="22"/>
  <c r="BI191" i="22"/>
  <c r="BH191" i="22"/>
  <c r="BG191" i="22"/>
  <c r="BF191" i="22"/>
  <c r="T191" i="22"/>
  <c r="R191" i="22"/>
  <c r="P191" i="22"/>
  <c r="BI188" i="22"/>
  <c r="BH188" i="22"/>
  <c r="BG188" i="22"/>
  <c r="BF188" i="22"/>
  <c r="T188" i="22"/>
  <c r="R188" i="22"/>
  <c r="P188" i="22"/>
  <c r="BI185" i="22"/>
  <c r="BH185" i="22"/>
  <c r="BG185" i="22"/>
  <c r="BF185" i="22"/>
  <c r="T185" i="22"/>
  <c r="R185" i="22"/>
  <c r="P185" i="22"/>
  <c r="BI182" i="22"/>
  <c r="BH182" i="22"/>
  <c r="BG182" i="22"/>
  <c r="BF182" i="22"/>
  <c r="T182" i="22"/>
  <c r="R182" i="22"/>
  <c r="P182" i="22"/>
  <c r="BI179" i="22"/>
  <c r="BH179" i="22"/>
  <c r="BG179" i="22"/>
  <c r="BF179" i="22"/>
  <c r="T179" i="22"/>
  <c r="R179" i="22"/>
  <c r="P179" i="22"/>
  <c r="BI176" i="22"/>
  <c r="BH176" i="22"/>
  <c r="BG176" i="22"/>
  <c r="BF176" i="22"/>
  <c r="T176" i="22"/>
  <c r="R176" i="22"/>
  <c r="P176" i="22"/>
  <c r="BI173" i="22"/>
  <c r="BH173" i="22"/>
  <c r="BG173" i="22"/>
  <c r="BF173" i="22"/>
  <c r="T173" i="22"/>
  <c r="R173" i="22"/>
  <c r="P173" i="22"/>
  <c r="BI170" i="22"/>
  <c r="BH170" i="22"/>
  <c r="BG170" i="22"/>
  <c r="BF170" i="22"/>
  <c r="T170" i="22"/>
  <c r="R170" i="22"/>
  <c r="P170" i="22"/>
  <c r="BI167" i="22"/>
  <c r="BH167" i="22"/>
  <c r="BG167" i="22"/>
  <c r="BF167" i="22"/>
  <c r="T167" i="22"/>
  <c r="R167" i="22"/>
  <c r="P167" i="22"/>
  <c r="BI164" i="22"/>
  <c r="BH164" i="22"/>
  <c r="BG164" i="22"/>
  <c r="BF164" i="22"/>
  <c r="T164" i="22"/>
  <c r="R164" i="22"/>
  <c r="P164" i="22"/>
  <c r="BI161" i="22"/>
  <c r="BH161" i="22"/>
  <c r="BG161" i="22"/>
  <c r="BF161" i="22"/>
  <c r="T161" i="22"/>
  <c r="R161" i="22"/>
  <c r="P161" i="22"/>
  <c r="BI158" i="22"/>
  <c r="BH158" i="22"/>
  <c r="BG158" i="22"/>
  <c r="BF158" i="22"/>
  <c r="T158" i="22"/>
  <c r="R158" i="22"/>
  <c r="P158" i="22"/>
  <c r="BI155" i="22"/>
  <c r="BH155" i="22"/>
  <c r="BG155" i="22"/>
  <c r="BF155" i="22"/>
  <c r="T155" i="22"/>
  <c r="R155" i="22"/>
  <c r="P155" i="22"/>
  <c r="BI152" i="22"/>
  <c r="BH152" i="22"/>
  <c r="BG152" i="22"/>
  <c r="BF152" i="22"/>
  <c r="T152" i="22"/>
  <c r="R152" i="22"/>
  <c r="P152" i="22"/>
  <c r="BI149" i="22"/>
  <c r="BH149" i="22"/>
  <c r="BG149" i="22"/>
  <c r="BF149" i="22"/>
  <c r="T149" i="22"/>
  <c r="R149" i="22"/>
  <c r="P149" i="22"/>
  <c r="BI146" i="22"/>
  <c r="BH146" i="22"/>
  <c r="BG146" i="22"/>
  <c r="BF146" i="22"/>
  <c r="T146" i="22"/>
  <c r="R146" i="22"/>
  <c r="P146" i="22"/>
  <c r="BI144" i="22"/>
  <c r="BH144" i="22"/>
  <c r="BG144" i="22"/>
  <c r="BF144" i="22"/>
  <c r="T144" i="22"/>
  <c r="R144" i="22"/>
  <c r="P144" i="22"/>
  <c r="BI141" i="22"/>
  <c r="BH141" i="22"/>
  <c r="BG141" i="22"/>
  <c r="BF141" i="22"/>
  <c r="T141" i="22"/>
  <c r="R141" i="22"/>
  <c r="P141" i="22"/>
  <c r="BI138" i="22"/>
  <c r="BH138" i="22"/>
  <c r="BG138" i="22"/>
  <c r="BF138" i="22"/>
  <c r="T138" i="22"/>
  <c r="R138" i="22"/>
  <c r="P138" i="22"/>
  <c r="BI136" i="22"/>
  <c r="BH136" i="22"/>
  <c r="BG136" i="22"/>
  <c r="BF136" i="22"/>
  <c r="T136" i="22"/>
  <c r="R136" i="22"/>
  <c r="P136" i="22"/>
  <c r="BI134" i="22"/>
  <c r="BH134" i="22"/>
  <c r="BG134" i="22"/>
  <c r="BF134" i="22"/>
  <c r="T134" i="22"/>
  <c r="R134" i="22"/>
  <c r="P134" i="22"/>
  <c r="BI132" i="22"/>
  <c r="BH132" i="22"/>
  <c r="BG132" i="22"/>
  <c r="BF132" i="22"/>
  <c r="T132" i="22"/>
  <c r="R132" i="22"/>
  <c r="P132" i="22"/>
  <c r="BI129" i="22"/>
  <c r="BH129" i="22"/>
  <c r="BG129" i="22"/>
  <c r="BF129" i="22"/>
  <c r="T129" i="22"/>
  <c r="R129" i="22"/>
  <c r="P129" i="22"/>
  <c r="BI127" i="22"/>
  <c r="BH127" i="22"/>
  <c r="BG127" i="22"/>
  <c r="BF127" i="22"/>
  <c r="T127" i="22"/>
  <c r="R127" i="22"/>
  <c r="P127" i="22"/>
  <c r="BI124" i="22"/>
  <c r="BH124" i="22"/>
  <c r="BG124" i="22"/>
  <c r="BF124" i="22"/>
  <c r="T124" i="22"/>
  <c r="R124" i="22"/>
  <c r="P124" i="22"/>
  <c r="BI121" i="22"/>
  <c r="BH121" i="22"/>
  <c r="BG121" i="22"/>
  <c r="BF121" i="22"/>
  <c r="T121" i="22"/>
  <c r="R121" i="22"/>
  <c r="P121" i="22"/>
  <c r="BI119" i="22"/>
  <c r="BH119" i="22"/>
  <c r="BG119" i="22"/>
  <c r="BF119" i="22"/>
  <c r="T119" i="22"/>
  <c r="R119" i="22"/>
  <c r="P119" i="22"/>
  <c r="BI116" i="22"/>
  <c r="BH116" i="22"/>
  <c r="BG116" i="22"/>
  <c r="BF116" i="22"/>
  <c r="T116" i="22"/>
  <c r="R116" i="22"/>
  <c r="P116" i="22"/>
  <c r="BI113" i="22"/>
  <c r="BH113" i="22"/>
  <c r="BG113" i="22"/>
  <c r="BF113" i="22"/>
  <c r="T113" i="22"/>
  <c r="R113" i="22"/>
  <c r="P113" i="22"/>
  <c r="BI110" i="22"/>
  <c r="BH110" i="22"/>
  <c r="BG110" i="22"/>
  <c r="BF110" i="22"/>
  <c r="T110" i="22"/>
  <c r="R110" i="22"/>
  <c r="P110" i="22"/>
  <c r="BI107" i="22"/>
  <c r="BH107" i="22"/>
  <c r="BG107" i="22"/>
  <c r="BF107" i="22"/>
  <c r="T107" i="22"/>
  <c r="R107" i="22"/>
  <c r="P107" i="22"/>
  <c r="BI104" i="22"/>
  <c r="BH104" i="22"/>
  <c r="BG104" i="22"/>
  <c r="BF104" i="22"/>
  <c r="T104" i="22"/>
  <c r="R104" i="22"/>
  <c r="P104" i="22"/>
  <c r="BI99" i="22"/>
  <c r="BH99" i="22"/>
  <c r="BG99" i="22"/>
  <c r="BF99" i="22"/>
  <c r="T99" i="22"/>
  <c r="R99" i="22"/>
  <c r="P99" i="22"/>
  <c r="BI97" i="22"/>
  <c r="BH97" i="22"/>
  <c r="BG97" i="22"/>
  <c r="BF97" i="22"/>
  <c r="T97" i="22"/>
  <c r="R97" i="22"/>
  <c r="P97" i="22"/>
  <c r="BI95" i="22"/>
  <c r="BH95" i="22"/>
  <c r="BG95" i="22"/>
  <c r="BF95" i="22"/>
  <c r="T95" i="22"/>
  <c r="R95" i="22"/>
  <c r="P95" i="22"/>
  <c r="BI93" i="22"/>
  <c r="BH93" i="22"/>
  <c r="BG93" i="22"/>
  <c r="BF93" i="22"/>
  <c r="T93" i="22"/>
  <c r="R93" i="22"/>
  <c r="P93" i="22"/>
  <c r="BI91" i="22"/>
  <c r="BH91" i="22"/>
  <c r="BG91" i="22"/>
  <c r="BF91" i="22"/>
  <c r="T91" i="22"/>
  <c r="R91" i="22"/>
  <c r="P91" i="22"/>
  <c r="BI89" i="22"/>
  <c r="BH89" i="22"/>
  <c r="BG89" i="22"/>
  <c r="BF89" i="22"/>
  <c r="T89" i="22"/>
  <c r="R89" i="22"/>
  <c r="P89" i="22"/>
  <c r="J85" i="22"/>
  <c r="F84" i="22"/>
  <c r="F82" i="22"/>
  <c r="E80" i="22"/>
  <c r="J59" i="22"/>
  <c r="F58" i="22"/>
  <c r="F56" i="22"/>
  <c r="E54" i="22"/>
  <c r="J23" i="22"/>
  <c r="E23" i="22"/>
  <c r="J84" i="22"/>
  <c r="J22" i="22"/>
  <c r="J20" i="22"/>
  <c r="E20" i="22"/>
  <c r="F85" i="22"/>
  <c r="J19" i="22"/>
  <c r="J14" i="22"/>
  <c r="J82" i="22" s="1"/>
  <c r="E7" i="22"/>
  <c r="E76" i="22" s="1"/>
  <c r="J39" i="21"/>
  <c r="J38" i="21"/>
  <c r="AY84" i="1"/>
  <c r="J37" i="21"/>
  <c r="AX84" i="1"/>
  <c r="BI86" i="21"/>
  <c r="BH86" i="21"/>
  <c r="BG86" i="21"/>
  <c r="BF86" i="21"/>
  <c r="J36" i="21" s="1"/>
  <c r="AW84" i="1" s="1"/>
  <c r="T86" i="21"/>
  <c r="T85" i="21"/>
  <c r="R86" i="21"/>
  <c r="R85" i="21"/>
  <c r="P86" i="21"/>
  <c r="P85" i="21"/>
  <c r="AU84" i="1" s="1"/>
  <c r="J82" i="21"/>
  <c r="F81" i="21"/>
  <c r="F79" i="21"/>
  <c r="E77" i="21"/>
  <c r="J59" i="21"/>
  <c r="F58" i="21"/>
  <c r="F56" i="21"/>
  <c r="E54" i="21"/>
  <c r="J23" i="21"/>
  <c r="E23" i="21"/>
  <c r="J58" i="21"/>
  <c r="J22" i="21"/>
  <c r="J20" i="21"/>
  <c r="E20" i="21"/>
  <c r="F82" i="21"/>
  <c r="J19" i="21"/>
  <c r="J14" i="21"/>
  <c r="J79" i="21"/>
  <c r="E7" i="21"/>
  <c r="E50" i="21" s="1"/>
  <c r="J39" i="20"/>
  <c r="J38" i="20"/>
  <c r="AY83" i="1"/>
  <c r="J37" i="20"/>
  <c r="AX83" i="1"/>
  <c r="BI154" i="20"/>
  <c r="BH154" i="20"/>
  <c r="BG154" i="20"/>
  <c r="BF154" i="20"/>
  <c r="T154" i="20"/>
  <c r="R154" i="20"/>
  <c r="P154" i="20"/>
  <c r="BI151" i="20"/>
  <c r="BH151" i="20"/>
  <c r="BG151" i="20"/>
  <c r="BF151" i="20"/>
  <c r="T151" i="20"/>
  <c r="R151" i="20"/>
  <c r="P151" i="20"/>
  <c r="BI148" i="20"/>
  <c r="BH148" i="20"/>
  <c r="BG148" i="20"/>
  <c r="BF148" i="20"/>
  <c r="T148" i="20"/>
  <c r="R148" i="20"/>
  <c r="P148" i="20"/>
  <c r="BI145" i="20"/>
  <c r="BH145" i="20"/>
  <c r="BG145" i="20"/>
  <c r="BF145" i="20"/>
  <c r="T145" i="20"/>
  <c r="R145" i="20"/>
  <c r="P145" i="20"/>
  <c r="BI142" i="20"/>
  <c r="BH142" i="20"/>
  <c r="BG142" i="20"/>
  <c r="BF142" i="20"/>
  <c r="T142" i="20"/>
  <c r="R142" i="20"/>
  <c r="P142" i="20"/>
  <c r="BI139" i="20"/>
  <c r="BH139" i="20"/>
  <c r="BG139" i="20"/>
  <c r="BF139" i="20"/>
  <c r="T139" i="20"/>
  <c r="R139" i="20"/>
  <c r="P139" i="20"/>
  <c r="BI136" i="20"/>
  <c r="BH136" i="20"/>
  <c r="BG136" i="20"/>
  <c r="BF136" i="20"/>
  <c r="T136" i="20"/>
  <c r="R136" i="20"/>
  <c r="P136" i="20"/>
  <c r="BI133" i="20"/>
  <c r="BH133" i="20"/>
  <c r="BG133" i="20"/>
  <c r="BF133" i="20"/>
  <c r="T133" i="20"/>
  <c r="R133" i="20"/>
  <c r="P133" i="20"/>
  <c r="BI130" i="20"/>
  <c r="BH130" i="20"/>
  <c r="BG130" i="20"/>
  <c r="BF130" i="20"/>
  <c r="T130" i="20"/>
  <c r="R130" i="20"/>
  <c r="P130" i="20"/>
  <c r="BI127" i="20"/>
  <c r="BH127" i="20"/>
  <c r="BG127" i="20"/>
  <c r="BF127" i="20"/>
  <c r="T127" i="20"/>
  <c r="R127" i="20"/>
  <c r="P127" i="20"/>
  <c r="BI125" i="20"/>
  <c r="BH125" i="20"/>
  <c r="BG125" i="20"/>
  <c r="BF125" i="20"/>
  <c r="T125" i="20"/>
  <c r="R125" i="20"/>
  <c r="P125" i="20"/>
  <c r="BI123" i="20"/>
  <c r="BH123" i="20"/>
  <c r="BG123" i="20"/>
  <c r="BF123" i="20"/>
  <c r="T123" i="20"/>
  <c r="R123" i="20"/>
  <c r="P123" i="20"/>
  <c r="BI121" i="20"/>
  <c r="BH121" i="20"/>
  <c r="BG121" i="20"/>
  <c r="BF121" i="20"/>
  <c r="T121" i="20"/>
  <c r="R121" i="20"/>
  <c r="P121" i="20"/>
  <c r="BI118" i="20"/>
  <c r="BH118" i="20"/>
  <c r="BG118" i="20"/>
  <c r="BF118" i="20"/>
  <c r="T118" i="20"/>
  <c r="R118" i="20"/>
  <c r="P118" i="20"/>
  <c r="BI115" i="20"/>
  <c r="BH115" i="20"/>
  <c r="BG115" i="20"/>
  <c r="BF115" i="20"/>
  <c r="T115" i="20"/>
  <c r="R115" i="20"/>
  <c r="P115" i="20"/>
  <c r="BI112" i="20"/>
  <c r="BH112" i="20"/>
  <c r="BG112" i="20"/>
  <c r="BF112" i="20"/>
  <c r="T112" i="20"/>
  <c r="R112" i="20"/>
  <c r="P112" i="20"/>
  <c r="BI110" i="20"/>
  <c r="BH110" i="20"/>
  <c r="BG110" i="20"/>
  <c r="BF110" i="20"/>
  <c r="T110" i="20"/>
  <c r="R110" i="20"/>
  <c r="P110" i="20"/>
  <c r="BI107" i="20"/>
  <c r="BH107" i="20"/>
  <c r="BG107" i="20"/>
  <c r="BF107" i="20"/>
  <c r="T107" i="20"/>
  <c r="R107" i="20"/>
  <c r="P107" i="20"/>
  <c r="BI104" i="20"/>
  <c r="BH104" i="20"/>
  <c r="BG104" i="20"/>
  <c r="BF104" i="20"/>
  <c r="T104" i="20"/>
  <c r="R104" i="20"/>
  <c r="P104" i="20"/>
  <c r="BI99" i="20"/>
  <c r="BH99" i="20"/>
  <c r="BG99" i="20"/>
  <c r="BF99" i="20"/>
  <c r="T99" i="20"/>
  <c r="R99" i="20"/>
  <c r="P99" i="20"/>
  <c r="BI97" i="20"/>
  <c r="BH97" i="20"/>
  <c r="BG97" i="20"/>
  <c r="BF97" i="20"/>
  <c r="T97" i="20"/>
  <c r="R97" i="20"/>
  <c r="P97" i="20"/>
  <c r="BI95" i="20"/>
  <c r="BH95" i="20"/>
  <c r="BG95" i="20"/>
  <c r="BF95" i="20"/>
  <c r="T95" i="20"/>
  <c r="R95" i="20"/>
  <c r="P95" i="20"/>
  <c r="BI93" i="20"/>
  <c r="BH93" i="20"/>
  <c r="BG93" i="20"/>
  <c r="BF93" i="20"/>
  <c r="T93" i="20"/>
  <c r="R93" i="20"/>
  <c r="P93" i="20"/>
  <c r="BI91" i="20"/>
  <c r="BH91" i="20"/>
  <c r="BG91" i="20"/>
  <c r="BF91" i="20"/>
  <c r="T91" i="20"/>
  <c r="R91" i="20"/>
  <c r="P91" i="20"/>
  <c r="BI89" i="20"/>
  <c r="BH89" i="20"/>
  <c r="BG89" i="20"/>
  <c r="BF89" i="20"/>
  <c r="T89" i="20"/>
  <c r="R89" i="20"/>
  <c r="P89" i="20"/>
  <c r="J85" i="20"/>
  <c r="F84" i="20"/>
  <c r="F82" i="20"/>
  <c r="E80" i="20"/>
  <c r="J59" i="20"/>
  <c r="F58" i="20"/>
  <c r="F56" i="20"/>
  <c r="E54" i="20"/>
  <c r="J23" i="20"/>
  <c r="E23" i="20"/>
  <c r="J84" i="20"/>
  <c r="J22" i="20"/>
  <c r="J20" i="20"/>
  <c r="E20" i="20"/>
  <c r="F59" i="20"/>
  <c r="J19" i="20"/>
  <c r="J14" i="20"/>
  <c r="J56" i="20"/>
  <c r="E7" i="20"/>
  <c r="E50" i="20" s="1"/>
  <c r="J39" i="19"/>
  <c r="J38" i="19"/>
  <c r="AY81" i="1"/>
  <c r="J37" i="19"/>
  <c r="AX81" i="1"/>
  <c r="BI86" i="19"/>
  <c r="BH86" i="19"/>
  <c r="F38" i="19" s="1"/>
  <c r="BC81" i="1" s="1"/>
  <c r="BG86" i="19"/>
  <c r="BF86" i="19"/>
  <c r="T86" i="19"/>
  <c r="T85" i="19"/>
  <c r="R86" i="19"/>
  <c r="R85" i="19"/>
  <c r="P86" i="19"/>
  <c r="P85" i="19"/>
  <c r="AU81" i="1" s="1"/>
  <c r="J82" i="19"/>
  <c r="F81" i="19"/>
  <c r="F79" i="19"/>
  <c r="E77" i="19"/>
  <c r="J59" i="19"/>
  <c r="F58" i="19"/>
  <c r="F56" i="19"/>
  <c r="E54" i="19"/>
  <c r="J23" i="19"/>
  <c r="E23" i="19"/>
  <c r="J81" i="19"/>
  <c r="J22" i="19"/>
  <c r="J20" i="19"/>
  <c r="E20" i="19"/>
  <c r="F59" i="19"/>
  <c r="J19" i="19"/>
  <c r="J14" i="19"/>
  <c r="J79" i="19"/>
  <c r="E7" i="19"/>
  <c r="E73" i="19" s="1"/>
  <c r="J39" i="18"/>
  <c r="J38" i="18"/>
  <c r="AY80" i="1"/>
  <c r="J37" i="18"/>
  <c r="AX80" i="1"/>
  <c r="BI166" i="18"/>
  <c r="BH166" i="18"/>
  <c r="BG166" i="18"/>
  <c r="BF166" i="18"/>
  <c r="T166" i="18"/>
  <c r="R166" i="18"/>
  <c r="P166" i="18"/>
  <c r="BI163" i="18"/>
  <c r="BH163" i="18"/>
  <c r="BG163" i="18"/>
  <c r="BF163" i="18"/>
  <c r="T163" i="18"/>
  <c r="R163" i="18"/>
  <c r="P163" i="18"/>
  <c r="BI160" i="18"/>
  <c r="BH160" i="18"/>
  <c r="BG160" i="18"/>
  <c r="BF160" i="18"/>
  <c r="T160" i="18"/>
  <c r="R160" i="18"/>
  <c r="P160" i="18"/>
  <c r="BI157" i="18"/>
  <c r="BH157" i="18"/>
  <c r="BG157" i="18"/>
  <c r="BF157" i="18"/>
  <c r="T157" i="18"/>
  <c r="R157" i="18"/>
  <c r="P157" i="18"/>
  <c r="BI154" i="18"/>
  <c r="BH154" i="18"/>
  <c r="BG154" i="18"/>
  <c r="BF154" i="18"/>
  <c r="T154" i="18"/>
  <c r="R154" i="18"/>
  <c r="P154" i="18"/>
  <c r="BI151" i="18"/>
  <c r="BH151" i="18"/>
  <c r="BG151" i="18"/>
  <c r="BF151" i="18"/>
  <c r="T151" i="18"/>
  <c r="R151" i="18"/>
  <c r="P151" i="18"/>
  <c r="BI148" i="18"/>
  <c r="BH148" i="18"/>
  <c r="BG148" i="18"/>
  <c r="BF148" i="18"/>
  <c r="T148" i="18"/>
  <c r="R148" i="18"/>
  <c r="P148" i="18"/>
  <c r="BI145" i="18"/>
  <c r="BH145" i="18"/>
  <c r="BG145" i="18"/>
  <c r="BF145" i="18"/>
  <c r="T145" i="18"/>
  <c r="R145" i="18"/>
  <c r="P145" i="18"/>
  <c r="BI142" i="18"/>
  <c r="BH142" i="18"/>
  <c r="BG142" i="18"/>
  <c r="BF142" i="18"/>
  <c r="T142" i="18"/>
  <c r="R142" i="18"/>
  <c r="P142" i="18"/>
  <c r="BI139" i="18"/>
  <c r="BH139" i="18"/>
  <c r="BG139" i="18"/>
  <c r="BF139" i="18"/>
  <c r="T139" i="18"/>
  <c r="R139" i="18"/>
  <c r="P139" i="18"/>
  <c r="BI136" i="18"/>
  <c r="BH136" i="18"/>
  <c r="BG136" i="18"/>
  <c r="BF136" i="18"/>
  <c r="T136" i="18"/>
  <c r="R136" i="18"/>
  <c r="P136" i="18"/>
  <c r="BI133" i="18"/>
  <c r="BH133" i="18"/>
  <c r="BG133" i="18"/>
  <c r="BF133" i="18"/>
  <c r="T133" i="18"/>
  <c r="R133" i="18"/>
  <c r="P133" i="18"/>
  <c r="BI130" i="18"/>
  <c r="BH130" i="18"/>
  <c r="BG130" i="18"/>
  <c r="BF130" i="18"/>
  <c r="T130" i="18"/>
  <c r="R130" i="18"/>
  <c r="P130" i="18"/>
  <c r="BI127" i="18"/>
  <c r="BH127" i="18"/>
  <c r="BG127" i="18"/>
  <c r="BF127" i="18"/>
  <c r="T127" i="18"/>
  <c r="R127" i="18"/>
  <c r="P127" i="18"/>
  <c r="BI124" i="18"/>
  <c r="BH124" i="18"/>
  <c r="BG124" i="18"/>
  <c r="BF124" i="18"/>
  <c r="T124" i="18"/>
  <c r="R124" i="18"/>
  <c r="P124" i="18"/>
  <c r="BI122" i="18"/>
  <c r="BH122" i="18"/>
  <c r="BG122" i="18"/>
  <c r="BF122" i="18"/>
  <c r="T122" i="18"/>
  <c r="R122" i="18"/>
  <c r="P122" i="18"/>
  <c r="BI120" i="18"/>
  <c r="BH120" i="18"/>
  <c r="BG120" i="18"/>
  <c r="BF120" i="18"/>
  <c r="T120" i="18"/>
  <c r="R120" i="18"/>
  <c r="P120" i="18"/>
  <c r="BI118" i="18"/>
  <c r="BH118" i="18"/>
  <c r="BG118" i="18"/>
  <c r="BF118" i="18"/>
  <c r="T118" i="18"/>
  <c r="R118" i="18"/>
  <c r="P118" i="18"/>
  <c r="BI115" i="18"/>
  <c r="BH115" i="18"/>
  <c r="BG115" i="18"/>
  <c r="BF115" i="18"/>
  <c r="T115" i="18"/>
  <c r="R115" i="18"/>
  <c r="P115" i="18"/>
  <c r="BI113" i="18"/>
  <c r="BH113" i="18"/>
  <c r="BG113" i="18"/>
  <c r="BF113" i="18"/>
  <c r="T113" i="18"/>
  <c r="R113" i="18"/>
  <c r="P113" i="18"/>
  <c r="BI110" i="18"/>
  <c r="BH110" i="18"/>
  <c r="BG110" i="18"/>
  <c r="BF110" i="18"/>
  <c r="T110" i="18"/>
  <c r="R110" i="18"/>
  <c r="P110" i="18"/>
  <c r="BI107" i="18"/>
  <c r="BH107" i="18"/>
  <c r="BG107" i="18"/>
  <c r="BF107" i="18"/>
  <c r="T107" i="18"/>
  <c r="R107" i="18"/>
  <c r="P107" i="18"/>
  <c r="BI104" i="18"/>
  <c r="BH104" i="18"/>
  <c r="BG104" i="18"/>
  <c r="BF104" i="18"/>
  <c r="T104" i="18"/>
  <c r="R104" i="18"/>
  <c r="P104" i="18"/>
  <c r="BI101" i="18"/>
  <c r="BH101" i="18"/>
  <c r="BG101" i="18"/>
  <c r="BF101" i="18"/>
  <c r="T101" i="18"/>
  <c r="R101" i="18"/>
  <c r="P101" i="18"/>
  <c r="BI98" i="18"/>
  <c r="BH98" i="18"/>
  <c r="BG98" i="18"/>
  <c r="BF98" i="18"/>
  <c r="T98" i="18"/>
  <c r="R98" i="18"/>
  <c r="P98" i="18"/>
  <c r="BI93" i="18"/>
  <c r="BH93" i="18"/>
  <c r="BG93" i="18"/>
  <c r="BF93" i="18"/>
  <c r="T93" i="18"/>
  <c r="R93" i="18"/>
  <c r="P93" i="18"/>
  <c r="BI91" i="18"/>
  <c r="BH91" i="18"/>
  <c r="BG91" i="18"/>
  <c r="BF91" i="18"/>
  <c r="T91" i="18"/>
  <c r="R91" i="18"/>
  <c r="P91" i="18"/>
  <c r="BI89" i="18"/>
  <c r="BH89" i="18"/>
  <c r="BG89" i="18"/>
  <c r="BF89" i="18"/>
  <c r="T89" i="18"/>
  <c r="R89" i="18"/>
  <c r="P89" i="18"/>
  <c r="J85" i="18"/>
  <c r="F84" i="18"/>
  <c r="F82" i="18"/>
  <c r="E80" i="18"/>
  <c r="J59" i="18"/>
  <c r="F58" i="18"/>
  <c r="F56" i="18"/>
  <c r="E54" i="18"/>
  <c r="J23" i="18"/>
  <c r="E23" i="18"/>
  <c r="J84" i="18" s="1"/>
  <c r="J22" i="18"/>
  <c r="J20" i="18"/>
  <c r="E20" i="18"/>
  <c r="F85" i="18" s="1"/>
  <c r="J19" i="18"/>
  <c r="J14" i="18"/>
  <c r="J82" i="18"/>
  <c r="E7" i="18"/>
  <c r="E76" i="18" s="1"/>
  <c r="J39" i="17"/>
  <c r="J38" i="17"/>
  <c r="AY78" i="1" s="1"/>
  <c r="J37" i="17"/>
  <c r="AX78" i="1"/>
  <c r="BI89" i="17"/>
  <c r="BH89" i="17"/>
  <c r="BG89" i="17"/>
  <c r="BF89" i="17"/>
  <c r="T89" i="17"/>
  <c r="R89" i="17"/>
  <c r="P89" i="17"/>
  <c r="BI86" i="17"/>
  <c r="BH86" i="17"/>
  <c r="BG86" i="17"/>
  <c r="BF86" i="17"/>
  <c r="T86" i="17"/>
  <c r="R86" i="17"/>
  <c r="P86" i="17"/>
  <c r="J82" i="17"/>
  <c r="F81" i="17"/>
  <c r="F79" i="17"/>
  <c r="E77" i="17"/>
  <c r="J59" i="17"/>
  <c r="F58" i="17"/>
  <c r="F56" i="17"/>
  <c r="E54" i="17"/>
  <c r="J23" i="17"/>
  <c r="E23" i="17"/>
  <c r="J81" i="17"/>
  <c r="J22" i="17"/>
  <c r="J20" i="17"/>
  <c r="E20" i="17"/>
  <c r="F82" i="17"/>
  <c r="J19" i="17"/>
  <c r="J14" i="17"/>
  <c r="J56" i="17"/>
  <c r="E7" i="17"/>
  <c r="E73" i="17" s="1"/>
  <c r="J39" i="16"/>
  <c r="J38" i="16"/>
  <c r="AY77" i="1"/>
  <c r="J37" i="16"/>
  <c r="AX77" i="1" s="1"/>
  <c r="BI171" i="16"/>
  <c r="BH171" i="16"/>
  <c r="BG171" i="16"/>
  <c r="BF171" i="16"/>
  <c r="T171" i="16"/>
  <c r="R171" i="16"/>
  <c r="P171" i="16"/>
  <c r="BI168" i="16"/>
  <c r="BH168" i="16"/>
  <c r="BG168" i="16"/>
  <c r="BF168" i="16"/>
  <c r="T168" i="16"/>
  <c r="R168" i="16"/>
  <c r="P168" i="16"/>
  <c r="BI165" i="16"/>
  <c r="BH165" i="16"/>
  <c r="BG165" i="16"/>
  <c r="BF165" i="16"/>
  <c r="T165" i="16"/>
  <c r="R165" i="16"/>
  <c r="P165" i="16"/>
  <c r="BI162" i="16"/>
  <c r="BH162" i="16"/>
  <c r="BG162" i="16"/>
  <c r="BF162" i="16"/>
  <c r="T162" i="16"/>
  <c r="R162" i="16"/>
  <c r="P162" i="16"/>
  <c r="BI159" i="16"/>
  <c r="BH159" i="16"/>
  <c r="BG159" i="16"/>
  <c r="BF159" i="16"/>
  <c r="T159" i="16"/>
  <c r="R159" i="16"/>
  <c r="P159" i="16"/>
  <c r="BI156" i="16"/>
  <c r="BH156" i="16"/>
  <c r="BG156" i="16"/>
  <c r="BF156" i="16"/>
  <c r="T156" i="16"/>
  <c r="R156" i="16"/>
  <c r="P156" i="16"/>
  <c r="BI153" i="16"/>
  <c r="BH153" i="16"/>
  <c r="BG153" i="16"/>
  <c r="BF153" i="16"/>
  <c r="T153" i="16"/>
  <c r="R153" i="16"/>
  <c r="P153" i="16"/>
  <c r="BI150" i="16"/>
  <c r="BH150" i="16"/>
  <c r="BG150" i="16"/>
  <c r="BF150" i="16"/>
  <c r="T150" i="16"/>
  <c r="R150" i="16"/>
  <c r="P150" i="16"/>
  <c r="BI147" i="16"/>
  <c r="BH147" i="16"/>
  <c r="BG147" i="16"/>
  <c r="BF147" i="16"/>
  <c r="T147" i="16"/>
  <c r="R147" i="16"/>
  <c r="P147" i="16"/>
  <c r="BI144" i="16"/>
  <c r="BH144" i="16"/>
  <c r="BG144" i="16"/>
  <c r="BF144" i="16"/>
  <c r="T144" i="16"/>
  <c r="R144" i="16"/>
  <c r="P144" i="16"/>
  <c r="BI141" i="16"/>
  <c r="BH141" i="16"/>
  <c r="BG141" i="16"/>
  <c r="BF141" i="16"/>
  <c r="T141" i="16"/>
  <c r="R141" i="16"/>
  <c r="P141" i="16"/>
  <c r="BI138" i="16"/>
  <c r="BH138" i="16"/>
  <c r="BG138" i="16"/>
  <c r="BF138" i="16"/>
  <c r="T138" i="16"/>
  <c r="R138" i="16"/>
  <c r="P138" i="16"/>
  <c r="BI135" i="16"/>
  <c r="BH135" i="16"/>
  <c r="BG135" i="16"/>
  <c r="BF135" i="16"/>
  <c r="T135" i="16"/>
  <c r="R135" i="16"/>
  <c r="P135" i="16"/>
  <c r="BI132" i="16"/>
  <c r="BH132" i="16"/>
  <c r="BG132" i="16"/>
  <c r="BF132" i="16"/>
  <c r="T132" i="16"/>
  <c r="R132" i="16"/>
  <c r="P132" i="16"/>
  <c r="BI129" i="16"/>
  <c r="BH129" i="16"/>
  <c r="BG129" i="16"/>
  <c r="BF129" i="16"/>
  <c r="T129" i="16"/>
  <c r="R129" i="16"/>
  <c r="P129" i="16"/>
  <c r="BI126" i="16"/>
  <c r="BH126" i="16"/>
  <c r="BG126" i="16"/>
  <c r="BF126" i="16"/>
  <c r="T126" i="16"/>
  <c r="R126" i="16"/>
  <c r="P126" i="16"/>
  <c r="BI124" i="16"/>
  <c r="BH124" i="16"/>
  <c r="BG124" i="16"/>
  <c r="BF124" i="16"/>
  <c r="T124" i="16"/>
  <c r="R124" i="16"/>
  <c r="P124" i="16"/>
  <c r="BI122" i="16"/>
  <c r="BH122" i="16"/>
  <c r="BG122" i="16"/>
  <c r="BF122" i="16"/>
  <c r="T122" i="16"/>
  <c r="R122" i="16"/>
  <c r="P122" i="16"/>
  <c r="BI120" i="16"/>
  <c r="BH120" i="16"/>
  <c r="BG120" i="16"/>
  <c r="BF120" i="16"/>
  <c r="T120" i="16"/>
  <c r="R120" i="16"/>
  <c r="P120" i="16"/>
  <c r="BI117" i="16"/>
  <c r="BH117" i="16"/>
  <c r="BG117" i="16"/>
  <c r="BF117" i="16"/>
  <c r="T117" i="16"/>
  <c r="R117" i="16"/>
  <c r="P117" i="16"/>
  <c r="BI115" i="16"/>
  <c r="BH115" i="16"/>
  <c r="BG115" i="16"/>
  <c r="BF115" i="16"/>
  <c r="T115" i="16"/>
  <c r="R115" i="16"/>
  <c r="P115" i="16"/>
  <c r="BI112" i="16"/>
  <c r="BH112" i="16"/>
  <c r="BG112" i="16"/>
  <c r="BF112" i="16"/>
  <c r="T112" i="16"/>
  <c r="R112" i="16"/>
  <c r="P112" i="16"/>
  <c r="BI109" i="16"/>
  <c r="BH109" i="16"/>
  <c r="BG109" i="16"/>
  <c r="BF109" i="16"/>
  <c r="T109" i="16"/>
  <c r="R109" i="16"/>
  <c r="P109" i="16"/>
  <c r="BI106" i="16"/>
  <c r="BH106" i="16"/>
  <c r="BG106" i="16"/>
  <c r="BF106" i="16"/>
  <c r="T106" i="16"/>
  <c r="R106" i="16"/>
  <c r="P106" i="16"/>
  <c r="BI103" i="16"/>
  <c r="BH103" i="16"/>
  <c r="BG103" i="16"/>
  <c r="BF103" i="16"/>
  <c r="T103" i="16"/>
  <c r="R103" i="16"/>
  <c r="P103" i="16"/>
  <c r="BI100" i="16"/>
  <c r="BH100" i="16"/>
  <c r="BG100" i="16"/>
  <c r="BF100" i="16"/>
  <c r="T100" i="16"/>
  <c r="R100" i="16"/>
  <c r="P100" i="16"/>
  <c r="BI95" i="16"/>
  <c r="BH95" i="16"/>
  <c r="BG95" i="16"/>
  <c r="BF95" i="16"/>
  <c r="T95" i="16"/>
  <c r="R95" i="16"/>
  <c r="P95" i="16"/>
  <c r="BI93" i="16"/>
  <c r="BH93" i="16"/>
  <c r="BG93" i="16"/>
  <c r="BF93" i="16"/>
  <c r="T93" i="16"/>
  <c r="R93" i="16"/>
  <c r="P93" i="16"/>
  <c r="BI91" i="16"/>
  <c r="BH91" i="16"/>
  <c r="BG91" i="16"/>
  <c r="BF91" i="16"/>
  <c r="T91" i="16"/>
  <c r="R91" i="16"/>
  <c r="P91" i="16"/>
  <c r="BI89" i="16"/>
  <c r="BH89" i="16"/>
  <c r="BG89" i="16"/>
  <c r="BF89" i="16"/>
  <c r="T89" i="16"/>
  <c r="R89" i="16"/>
  <c r="P89" i="16"/>
  <c r="J85" i="16"/>
  <c r="F84" i="16"/>
  <c r="F82" i="16"/>
  <c r="E80" i="16"/>
  <c r="J59" i="16"/>
  <c r="F58" i="16"/>
  <c r="F56" i="16"/>
  <c r="E54" i="16"/>
  <c r="J23" i="16"/>
  <c r="E23" i="16"/>
  <c r="J84" i="16" s="1"/>
  <c r="J22" i="16"/>
  <c r="J20" i="16"/>
  <c r="E20" i="16"/>
  <c r="F85" i="16" s="1"/>
  <c r="J19" i="16"/>
  <c r="J14" i="16"/>
  <c r="J82" i="16" s="1"/>
  <c r="E7" i="16"/>
  <c r="E76" i="16"/>
  <c r="J39" i="15"/>
  <c r="J38" i="15"/>
  <c r="AY75" i="1"/>
  <c r="J37" i="15"/>
  <c r="AX75" i="1" s="1"/>
  <c r="BI86" i="15"/>
  <c r="BH86" i="15"/>
  <c r="BG86" i="15"/>
  <c r="F37" i="15" s="1"/>
  <c r="BB75" i="1" s="1"/>
  <c r="BF86" i="15"/>
  <c r="T86" i="15"/>
  <c r="T85" i="15"/>
  <c r="R86" i="15"/>
  <c r="R85" i="15" s="1"/>
  <c r="P86" i="15"/>
  <c r="P85" i="15"/>
  <c r="AU75" i="1"/>
  <c r="J82" i="15"/>
  <c r="F81" i="15"/>
  <c r="F79" i="15"/>
  <c r="E77" i="15"/>
  <c r="J59" i="15"/>
  <c r="F58" i="15"/>
  <c r="F56" i="15"/>
  <c r="E54" i="15"/>
  <c r="J23" i="15"/>
  <c r="E23" i="15"/>
  <c r="J81" i="15"/>
  <c r="J22" i="15"/>
  <c r="J20" i="15"/>
  <c r="E20" i="15"/>
  <c r="F82" i="15"/>
  <c r="J19" i="15"/>
  <c r="J14" i="15"/>
  <c r="J79" i="15" s="1"/>
  <c r="E7" i="15"/>
  <c r="E50" i="15"/>
  <c r="J39" i="14"/>
  <c r="J38" i="14"/>
  <c r="AY74" i="1"/>
  <c r="J37" i="14"/>
  <c r="AX74" i="1" s="1"/>
  <c r="BI154" i="14"/>
  <c r="BH154" i="14"/>
  <c r="BG154" i="14"/>
  <c r="BF154" i="14"/>
  <c r="T154" i="14"/>
  <c r="R154" i="14"/>
  <c r="P154" i="14"/>
  <c r="BI151" i="14"/>
  <c r="BH151" i="14"/>
  <c r="BG151" i="14"/>
  <c r="BF151" i="14"/>
  <c r="T151" i="14"/>
  <c r="R151" i="14"/>
  <c r="P151" i="14"/>
  <c r="BI148" i="14"/>
  <c r="BH148" i="14"/>
  <c r="BG148" i="14"/>
  <c r="BF148" i="14"/>
  <c r="T148" i="14"/>
  <c r="R148" i="14"/>
  <c r="P148" i="14"/>
  <c r="BI145" i="14"/>
  <c r="BH145" i="14"/>
  <c r="BG145" i="14"/>
  <c r="BF145" i="14"/>
  <c r="T145" i="14"/>
  <c r="R145" i="14"/>
  <c r="P145" i="14"/>
  <c r="BI142" i="14"/>
  <c r="BH142" i="14"/>
  <c r="BG142" i="14"/>
  <c r="BF142" i="14"/>
  <c r="T142" i="14"/>
  <c r="R142" i="14"/>
  <c r="P142" i="14"/>
  <c r="BI139" i="14"/>
  <c r="BH139" i="14"/>
  <c r="BG139" i="14"/>
  <c r="BF139" i="14"/>
  <c r="T139" i="14"/>
  <c r="R139" i="14"/>
  <c r="P139" i="14"/>
  <c r="BI136" i="14"/>
  <c r="BH136" i="14"/>
  <c r="BG136" i="14"/>
  <c r="BF136" i="14"/>
  <c r="T136" i="14"/>
  <c r="R136" i="14"/>
  <c r="P136" i="14"/>
  <c r="BI133" i="14"/>
  <c r="BH133" i="14"/>
  <c r="BG133" i="14"/>
  <c r="BF133" i="14"/>
  <c r="T133" i="14"/>
  <c r="R133" i="14"/>
  <c r="P133" i="14"/>
  <c r="BI130" i="14"/>
  <c r="BH130" i="14"/>
  <c r="BG130" i="14"/>
  <c r="BF130" i="14"/>
  <c r="T130" i="14"/>
  <c r="R130" i="14"/>
  <c r="P130" i="14"/>
  <c r="BI127" i="14"/>
  <c r="BH127" i="14"/>
  <c r="BG127" i="14"/>
  <c r="BF127" i="14"/>
  <c r="T127" i="14"/>
  <c r="R127" i="14"/>
  <c r="P127" i="14"/>
  <c r="BI125" i="14"/>
  <c r="BH125" i="14"/>
  <c r="BG125" i="14"/>
  <c r="BF125" i="14"/>
  <c r="T125" i="14"/>
  <c r="R125" i="14"/>
  <c r="P125" i="14"/>
  <c r="BI123" i="14"/>
  <c r="BH123" i="14"/>
  <c r="BG123" i="14"/>
  <c r="BF123" i="14"/>
  <c r="T123" i="14"/>
  <c r="R123" i="14"/>
  <c r="P123" i="14"/>
  <c r="BI121" i="14"/>
  <c r="BH121" i="14"/>
  <c r="BG121" i="14"/>
  <c r="BF121" i="14"/>
  <c r="T121" i="14"/>
  <c r="R121" i="14"/>
  <c r="P121" i="14"/>
  <c r="BI118" i="14"/>
  <c r="BH118" i="14"/>
  <c r="BG118" i="14"/>
  <c r="BF118" i="14"/>
  <c r="T118" i="14"/>
  <c r="R118" i="14"/>
  <c r="P118" i="14"/>
  <c r="BI115" i="14"/>
  <c r="BH115" i="14"/>
  <c r="BG115" i="14"/>
  <c r="BF115" i="14"/>
  <c r="T115" i="14"/>
  <c r="R115" i="14"/>
  <c r="P115" i="14"/>
  <c r="BI112" i="14"/>
  <c r="BH112" i="14"/>
  <c r="BG112" i="14"/>
  <c r="BF112" i="14"/>
  <c r="T112" i="14"/>
  <c r="R112" i="14"/>
  <c r="P112" i="14"/>
  <c r="BI110" i="14"/>
  <c r="BH110" i="14"/>
  <c r="BG110" i="14"/>
  <c r="BF110" i="14"/>
  <c r="T110" i="14"/>
  <c r="R110" i="14"/>
  <c r="P110" i="14"/>
  <c r="BI107" i="14"/>
  <c r="BH107" i="14"/>
  <c r="BG107" i="14"/>
  <c r="BF107" i="14"/>
  <c r="T107" i="14"/>
  <c r="R107" i="14"/>
  <c r="P107" i="14"/>
  <c r="BI104" i="14"/>
  <c r="BH104" i="14"/>
  <c r="BG104" i="14"/>
  <c r="BF104" i="14"/>
  <c r="T104" i="14"/>
  <c r="R104" i="14"/>
  <c r="P104" i="14"/>
  <c r="BI99" i="14"/>
  <c r="BH99" i="14"/>
  <c r="BG99" i="14"/>
  <c r="BF99" i="14"/>
  <c r="T99" i="14"/>
  <c r="R99" i="14"/>
  <c r="P99" i="14"/>
  <c r="BI97" i="14"/>
  <c r="BH97" i="14"/>
  <c r="BG97" i="14"/>
  <c r="BF97" i="14"/>
  <c r="T97" i="14"/>
  <c r="R97" i="14"/>
  <c r="P97" i="14"/>
  <c r="BI95" i="14"/>
  <c r="BH95" i="14"/>
  <c r="BG95" i="14"/>
  <c r="BF95" i="14"/>
  <c r="T95" i="14"/>
  <c r="R95" i="14"/>
  <c r="P95" i="14"/>
  <c r="BI93" i="14"/>
  <c r="BH93" i="14"/>
  <c r="BG93" i="14"/>
  <c r="BF93" i="14"/>
  <c r="T93" i="14"/>
  <c r="R93" i="14"/>
  <c r="P93" i="14"/>
  <c r="BI91" i="14"/>
  <c r="BH91" i="14"/>
  <c r="BG91" i="14"/>
  <c r="BF91" i="14"/>
  <c r="T91" i="14"/>
  <c r="R91" i="14"/>
  <c r="P91" i="14"/>
  <c r="BI89" i="14"/>
  <c r="BH89" i="14"/>
  <c r="BG89" i="14"/>
  <c r="BF89" i="14"/>
  <c r="T89" i="14"/>
  <c r="R89" i="14"/>
  <c r="P89" i="14"/>
  <c r="J85" i="14"/>
  <c r="F84" i="14"/>
  <c r="F82" i="14"/>
  <c r="E80" i="14"/>
  <c r="J59" i="14"/>
  <c r="F58" i="14"/>
  <c r="F56" i="14"/>
  <c r="E54" i="14"/>
  <c r="J23" i="14"/>
  <c r="E23" i="14"/>
  <c r="J84" i="14" s="1"/>
  <c r="J22" i="14"/>
  <c r="J20" i="14"/>
  <c r="E20" i="14"/>
  <c r="F59" i="14" s="1"/>
  <c r="J19" i="14"/>
  <c r="J14" i="14"/>
  <c r="J56" i="14" s="1"/>
  <c r="E7" i="14"/>
  <c r="E76" i="14"/>
  <c r="J39" i="13"/>
  <c r="J38" i="13"/>
  <c r="AY72" i="1"/>
  <c r="J37" i="13"/>
  <c r="AX72" i="1" s="1"/>
  <c r="BI92" i="13"/>
  <c r="BH92" i="13"/>
  <c r="BG92" i="13"/>
  <c r="BF92" i="13"/>
  <c r="T92" i="13"/>
  <c r="R92" i="13"/>
  <c r="P92" i="13"/>
  <c r="BI89" i="13"/>
  <c r="BH89" i="13"/>
  <c r="BG89" i="13"/>
  <c r="BF89" i="13"/>
  <c r="T89" i="13"/>
  <c r="R89" i="13"/>
  <c r="P89" i="13"/>
  <c r="BI86" i="13"/>
  <c r="BH86" i="13"/>
  <c r="BG86" i="13"/>
  <c r="BF86" i="13"/>
  <c r="T86" i="13"/>
  <c r="R86" i="13"/>
  <c r="P86" i="13"/>
  <c r="J82" i="13"/>
  <c r="F81" i="13"/>
  <c r="F79" i="13"/>
  <c r="E77" i="13"/>
  <c r="J59" i="13"/>
  <c r="F58" i="13"/>
  <c r="F56" i="13"/>
  <c r="E54" i="13"/>
  <c r="J23" i="13"/>
  <c r="E23" i="13"/>
  <c r="J81" i="13" s="1"/>
  <c r="J22" i="13"/>
  <c r="J20" i="13"/>
  <c r="E20" i="13"/>
  <c r="F82" i="13" s="1"/>
  <c r="J19" i="13"/>
  <c r="J14" i="13"/>
  <c r="J79" i="13"/>
  <c r="E7" i="13"/>
  <c r="E50" i="13" s="1"/>
  <c r="J39" i="12"/>
  <c r="J38" i="12"/>
  <c r="AY71" i="1" s="1"/>
  <c r="J37" i="12"/>
  <c r="AX71" i="1"/>
  <c r="BI189" i="12"/>
  <c r="BH189" i="12"/>
  <c r="BG189" i="12"/>
  <c r="BF189" i="12"/>
  <c r="T189" i="12"/>
  <c r="R189" i="12"/>
  <c r="P189" i="12"/>
  <c r="BI186" i="12"/>
  <c r="BH186" i="12"/>
  <c r="BG186" i="12"/>
  <c r="BF186" i="12"/>
  <c r="T186" i="12"/>
  <c r="R186" i="12"/>
  <c r="P186" i="12"/>
  <c r="BI183" i="12"/>
  <c r="BH183" i="12"/>
  <c r="BG183" i="12"/>
  <c r="BF183" i="12"/>
  <c r="T183" i="12"/>
  <c r="R183" i="12"/>
  <c r="P183" i="12"/>
  <c r="BI180" i="12"/>
  <c r="BH180" i="12"/>
  <c r="BG180" i="12"/>
  <c r="BF180" i="12"/>
  <c r="T180" i="12"/>
  <c r="R180" i="12"/>
  <c r="P180" i="12"/>
  <c r="BI177" i="12"/>
  <c r="BH177" i="12"/>
  <c r="BG177" i="12"/>
  <c r="BF177" i="12"/>
  <c r="T177" i="12"/>
  <c r="R177" i="12"/>
  <c r="P177" i="12"/>
  <c r="BI174" i="12"/>
  <c r="BH174" i="12"/>
  <c r="BG174" i="12"/>
  <c r="BF174" i="12"/>
  <c r="T174" i="12"/>
  <c r="R174" i="12"/>
  <c r="P174" i="12"/>
  <c r="BI171" i="12"/>
  <c r="BH171" i="12"/>
  <c r="BG171" i="12"/>
  <c r="BF171" i="12"/>
  <c r="T171" i="12"/>
  <c r="R171" i="12"/>
  <c r="P171" i="12"/>
  <c r="BI168" i="12"/>
  <c r="BH168" i="12"/>
  <c r="BG168" i="12"/>
  <c r="BF168" i="12"/>
  <c r="T168" i="12"/>
  <c r="R168" i="12"/>
  <c r="P168" i="12"/>
  <c r="BI165" i="12"/>
  <c r="BH165" i="12"/>
  <c r="BG165" i="12"/>
  <c r="BF165" i="12"/>
  <c r="T165" i="12"/>
  <c r="R165" i="12"/>
  <c r="P165" i="12"/>
  <c r="BI162" i="12"/>
  <c r="BH162" i="12"/>
  <c r="BG162" i="12"/>
  <c r="BF162" i="12"/>
  <c r="T162" i="12"/>
  <c r="R162" i="12"/>
  <c r="P162" i="12"/>
  <c r="BI159" i="12"/>
  <c r="BH159" i="12"/>
  <c r="BG159" i="12"/>
  <c r="BF159" i="12"/>
  <c r="T159" i="12"/>
  <c r="R159" i="12"/>
  <c r="P159" i="12"/>
  <c r="BI156" i="12"/>
  <c r="BH156" i="12"/>
  <c r="BG156" i="12"/>
  <c r="BF156" i="12"/>
  <c r="T156" i="12"/>
  <c r="R156" i="12"/>
  <c r="P156" i="12"/>
  <c r="BI153" i="12"/>
  <c r="BH153" i="12"/>
  <c r="BG153" i="12"/>
  <c r="BF153" i="12"/>
  <c r="T153" i="12"/>
  <c r="R153" i="12"/>
  <c r="P153" i="12"/>
  <c r="BI150" i="12"/>
  <c r="BH150" i="12"/>
  <c r="BG150" i="12"/>
  <c r="BF150" i="12"/>
  <c r="T150" i="12"/>
  <c r="R150" i="12"/>
  <c r="P150" i="12"/>
  <c r="BI147" i="12"/>
  <c r="BH147" i="12"/>
  <c r="BG147" i="12"/>
  <c r="BF147" i="12"/>
  <c r="T147" i="12"/>
  <c r="R147" i="12"/>
  <c r="P147" i="12"/>
  <c r="BI144" i="12"/>
  <c r="BH144" i="12"/>
  <c r="BG144" i="12"/>
  <c r="BF144" i="12"/>
  <c r="T144" i="12"/>
  <c r="R144" i="12"/>
  <c r="P144" i="12"/>
  <c r="BI141" i="12"/>
  <c r="BH141" i="12"/>
  <c r="BG141" i="12"/>
  <c r="BF141" i="12"/>
  <c r="T141" i="12"/>
  <c r="R141" i="12"/>
  <c r="P141" i="12"/>
  <c r="BI138" i="12"/>
  <c r="BH138" i="12"/>
  <c r="BG138" i="12"/>
  <c r="BF138" i="12"/>
  <c r="T138" i="12"/>
  <c r="R138" i="12"/>
  <c r="P138" i="12"/>
  <c r="BI136" i="12"/>
  <c r="BH136" i="12"/>
  <c r="BG136" i="12"/>
  <c r="BF136" i="12"/>
  <c r="T136" i="12"/>
  <c r="R136" i="12"/>
  <c r="P136" i="12"/>
  <c r="BI134" i="12"/>
  <c r="BH134" i="12"/>
  <c r="BG134" i="12"/>
  <c r="BF134" i="12"/>
  <c r="T134" i="12"/>
  <c r="R134" i="12"/>
  <c r="P134" i="12"/>
  <c r="BI132" i="12"/>
  <c r="BH132" i="12"/>
  <c r="BG132" i="12"/>
  <c r="BF132" i="12"/>
  <c r="T132" i="12"/>
  <c r="R132" i="12"/>
  <c r="P132" i="12"/>
  <c r="BI130" i="12"/>
  <c r="BH130" i="12"/>
  <c r="BG130" i="12"/>
  <c r="BF130" i="12"/>
  <c r="T130" i="12"/>
  <c r="R130" i="12"/>
  <c r="P130" i="12"/>
  <c r="BI127" i="12"/>
  <c r="BH127" i="12"/>
  <c r="BG127" i="12"/>
  <c r="BF127" i="12"/>
  <c r="T127" i="12"/>
  <c r="R127" i="12"/>
  <c r="P127" i="12"/>
  <c r="BI125" i="12"/>
  <c r="BH125" i="12"/>
  <c r="BG125" i="12"/>
  <c r="BF125" i="12"/>
  <c r="T125" i="12"/>
  <c r="R125" i="12"/>
  <c r="P125" i="12"/>
  <c r="BI122" i="12"/>
  <c r="BH122" i="12"/>
  <c r="BG122" i="12"/>
  <c r="BF122" i="12"/>
  <c r="T122" i="12"/>
  <c r="R122" i="12"/>
  <c r="P122" i="12"/>
  <c r="BI119" i="12"/>
  <c r="BH119" i="12"/>
  <c r="BG119" i="12"/>
  <c r="BF119" i="12"/>
  <c r="T119" i="12"/>
  <c r="R119" i="12"/>
  <c r="P119" i="12"/>
  <c r="BI116" i="12"/>
  <c r="BH116" i="12"/>
  <c r="BG116" i="12"/>
  <c r="BF116" i="12"/>
  <c r="T116" i="12"/>
  <c r="R116" i="12"/>
  <c r="P116" i="12"/>
  <c r="BI113" i="12"/>
  <c r="BH113" i="12"/>
  <c r="BG113" i="12"/>
  <c r="BF113" i="12"/>
  <c r="T113" i="12"/>
  <c r="R113" i="12"/>
  <c r="P113" i="12"/>
  <c r="BI110" i="12"/>
  <c r="BH110" i="12"/>
  <c r="BG110" i="12"/>
  <c r="BF110" i="12"/>
  <c r="T110" i="12"/>
  <c r="R110" i="12"/>
  <c r="P110" i="12"/>
  <c r="BI107" i="12"/>
  <c r="BH107" i="12"/>
  <c r="BG107" i="12"/>
  <c r="BF107" i="12"/>
  <c r="T107" i="12"/>
  <c r="R107" i="12"/>
  <c r="P107" i="12"/>
  <c r="BI104" i="12"/>
  <c r="BH104" i="12"/>
  <c r="BG104" i="12"/>
  <c r="BF104" i="12"/>
  <c r="T104" i="12"/>
  <c r="R104" i="12"/>
  <c r="P104" i="12"/>
  <c r="BI99" i="12"/>
  <c r="BH99" i="12"/>
  <c r="BG99" i="12"/>
  <c r="BF99" i="12"/>
  <c r="T99" i="12"/>
  <c r="R99" i="12"/>
  <c r="P99" i="12"/>
  <c r="BI97" i="12"/>
  <c r="BH97" i="12"/>
  <c r="BG97" i="12"/>
  <c r="BF97" i="12"/>
  <c r="T97" i="12"/>
  <c r="R97" i="12"/>
  <c r="P97" i="12"/>
  <c r="BI95" i="12"/>
  <c r="BH95" i="12"/>
  <c r="BG95" i="12"/>
  <c r="BF95" i="12"/>
  <c r="T95" i="12"/>
  <c r="R95" i="12"/>
  <c r="P95" i="12"/>
  <c r="BI93" i="12"/>
  <c r="BH93" i="12"/>
  <c r="BG93" i="12"/>
  <c r="BF93" i="12"/>
  <c r="T93" i="12"/>
  <c r="R93" i="12"/>
  <c r="P93" i="12"/>
  <c r="BI91" i="12"/>
  <c r="BH91" i="12"/>
  <c r="BG91" i="12"/>
  <c r="BF91" i="12"/>
  <c r="T91" i="12"/>
  <c r="R91" i="12"/>
  <c r="P91" i="12"/>
  <c r="BI89" i="12"/>
  <c r="BH89" i="12"/>
  <c r="BG89" i="12"/>
  <c r="BF89" i="12"/>
  <c r="T89" i="12"/>
  <c r="R89" i="12"/>
  <c r="P89" i="12"/>
  <c r="J85" i="12"/>
  <c r="F84" i="12"/>
  <c r="F82" i="12"/>
  <c r="E80" i="12"/>
  <c r="J59" i="12"/>
  <c r="F58" i="12"/>
  <c r="F56" i="12"/>
  <c r="E54" i="12"/>
  <c r="J23" i="12"/>
  <c r="E23" i="12"/>
  <c r="J84" i="12" s="1"/>
  <c r="J22" i="12"/>
  <c r="J20" i="12"/>
  <c r="E20" i="12"/>
  <c r="F59" i="12" s="1"/>
  <c r="J19" i="12"/>
  <c r="J14" i="12"/>
  <c r="J82" i="12"/>
  <c r="E7" i="12"/>
  <c r="E50" i="12" s="1"/>
  <c r="J39" i="11"/>
  <c r="J38" i="11"/>
  <c r="AY69" i="1" s="1"/>
  <c r="J37" i="11"/>
  <c r="AX69" i="1"/>
  <c r="BI89" i="11"/>
  <c r="BH89" i="11"/>
  <c r="BG89" i="11"/>
  <c r="BF89" i="11"/>
  <c r="T89" i="11"/>
  <c r="R89" i="11"/>
  <c r="P89" i="11"/>
  <c r="BI86" i="11"/>
  <c r="BH86" i="11"/>
  <c r="BG86" i="11"/>
  <c r="BF86" i="11"/>
  <c r="T86" i="11"/>
  <c r="R86" i="11"/>
  <c r="P86" i="11"/>
  <c r="J82" i="11"/>
  <c r="F81" i="11"/>
  <c r="F79" i="11"/>
  <c r="E77" i="11"/>
  <c r="J59" i="11"/>
  <c r="F58" i="11"/>
  <c r="F56" i="11"/>
  <c r="E54" i="11"/>
  <c r="J23" i="11"/>
  <c r="E23" i="11"/>
  <c r="J58" i="11"/>
  <c r="J22" i="11"/>
  <c r="J20" i="11"/>
  <c r="E20" i="11"/>
  <c r="F82" i="11"/>
  <c r="J19" i="11"/>
  <c r="J14" i="11"/>
  <c r="J79" i="11" s="1"/>
  <c r="E7" i="11"/>
  <c r="E50" i="11" s="1"/>
  <c r="J39" i="10"/>
  <c r="J38" i="10"/>
  <c r="AY68" i="1"/>
  <c r="J37" i="10"/>
  <c r="AX68" i="1"/>
  <c r="BI181" i="10"/>
  <c r="BH181" i="10"/>
  <c r="BG181" i="10"/>
  <c r="BF181" i="10"/>
  <c r="T181" i="10"/>
  <c r="R181" i="10"/>
  <c r="P181" i="10"/>
  <c r="BI179" i="10"/>
  <c r="BH179" i="10"/>
  <c r="BG179" i="10"/>
  <c r="BF179" i="10"/>
  <c r="T179" i="10"/>
  <c r="R179" i="10"/>
  <c r="P179" i="10"/>
  <c r="BI176" i="10"/>
  <c r="BH176" i="10"/>
  <c r="BG176" i="10"/>
  <c r="BF176" i="10"/>
  <c r="T176" i="10"/>
  <c r="R176" i="10"/>
  <c r="P176" i="10"/>
  <c r="BI173" i="10"/>
  <c r="BH173" i="10"/>
  <c r="BG173" i="10"/>
  <c r="BF173" i="10"/>
  <c r="T173" i="10"/>
  <c r="R173" i="10"/>
  <c r="P173" i="10"/>
  <c r="BI170" i="10"/>
  <c r="BH170" i="10"/>
  <c r="BG170" i="10"/>
  <c r="BF170" i="10"/>
  <c r="T170" i="10"/>
  <c r="R170" i="10"/>
  <c r="P170" i="10"/>
  <c r="BI167" i="10"/>
  <c r="BH167" i="10"/>
  <c r="BG167" i="10"/>
  <c r="BF167" i="10"/>
  <c r="T167" i="10"/>
  <c r="R167" i="10"/>
  <c r="P167" i="10"/>
  <c r="BI164" i="10"/>
  <c r="BH164" i="10"/>
  <c r="BG164" i="10"/>
  <c r="BF164" i="10"/>
  <c r="T164" i="10"/>
  <c r="R164" i="10"/>
  <c r="P164" i="10"/>
  <c r="BI161" i="10"/>
  <c r="BH161" i="10"/>
  <c r="BG161" i="10"/>
  <c r="BF161" i="10"/>
  <c r="T161" i="10"/>
  <c r="R161" i="10"/>
  <c r="P161" i="10"/>
  <c r="BI158" i="10"/>
  <c r="BH158" i="10"/>
  <c r="BG158" i="10"/>
  <c r="BF158" i="10"/>
  <c r="T158" i="10"/>
  <c r="R158" i="10"/>
  <c r="P158" i="10"/>
  <c r="BI156" i="10"/>
  <c r="BH156" i="10"/>
  <c r="BG156" i="10"/>
  <c r="BF156" i="10"/>
  <c r="T156" i="10"/>
  <c r="R156" i="10"/>
  <c r="P156" i="10"/>
  <c r="BI154" i="10"/>
  <c r="BH154" i="10"/>
  <c r="BG154" i="10"/>
  <c r="BF154" i="10"/>
  <c r="T154" i="10"/>
  <c r="R154" i="10"/>
  <c r="P154" i="10"/>
  <c r="BI152" i="10"/>
  <c r="BH152" i="10"/>
  <c r="BG152" i="10"/>
  <c r="BF152" i="10"/>
  <c r="T152" i="10"/>
  <c r="R152" i="10"/>
  <c r="P152" i="10"/>
  <c r="BI150" i="10"/>
  <c r="BH150" i="10"/>
  <c r="BG150" i="10"/>
  <c r="BF150" i="10"/>
  <c r="T150" i="10"/>
  <c r="R150" i="10"/>
  <c r="P150" i="10"/>
  <c r="BI147" i="10"/>
  <c r="BH147" i="10"/>
  <c r="BG147" i="10"/>
  <c r="BF147" i="10"/>
  <c r="T147" i="10"/>
  <c r="R147" i="10"/>
  <c r="P147" i="10"/>
  <c r="BI144" i="10"/>
  <c r="BH144" i="10"/>
  <c r="BG144" i="10"/>
  <c r="BF144" i="10"/>
  <c r="T144" i="10"/>
  <c r="R144" i="10"/>
  <c r="P144" i="10"/>
  <c r="BI142" i="10"/>
  <c r="BH142" i="10"/>
  <c r="BG142" i="10"/>
  <c r="BF142" i="10"/>
  <c r="T142" i="10"/>
  <c r="R142" i="10"/>
  <c r="P142" i="10"/>
  <c r="BI140" i="10"/>
  <c r="BH140" i="10"/>
  <c r="BG140" i="10"/>
  <c r="BF140" i="10"/>
  <c r="T140" i="10"/>
  <c r="R140" i="10"/>
  <c r="P140" i="10"/>
  <c r="BI138" i="10"/>
  <c r="BH138" i="10"/>
  <c r="BG138" i="10"/>
  <c r="BF138" i="10"/>
  <c r="T138" i="10"/>
  <c r="R138" i="10"/>
  <c r="P138" i="10"/>
  <c r="BI136" i="10"/>
  <c r="BH136" i="10"/>
  <c r="BG136" i="10"/>
  <c r="BF136" i="10"/>
  <c r="T136" i="10"/>
  <c r="R136" i="10"/>
  <c r="P136" i="10"/>
  <c r="BI134" i="10"/>
  <c r="BH134" i="10"/>
  <c r="BG134" i="10"/>
  <c r="BF134" i="10"/>
  <c r="T134" i="10"/>
  <c r="R134" i="10"/>
  <c r="P134" i="10"/>
  <c r="BI132" i="10"/>
  <c r="BH132" i="10"/>
  <c r="BG132" i="10"/>
  <c r="BF132" i="10"/>
  <c r="T132" i="10"/>
  <c r="R132" i="10"/>
  <c r="P132" i="10"/>
  <c r="BI130" i="10"/>
  <c r="BH130" i="10"/>
  <c r="BG130" i="10"/>
  <c r="BF130" i="10"/>
  <c r="T130" i="10"/>
  <c r="R130" i="10"/>
  <c r="P130" i="10"/>
  <c r="BI128" i="10"/>
  <c r="BH128" i="10"/>
  <c r="BG128" i="10"/>
  <c r="BF128" i="10"/>
  <c r="T128" i="10"/>
  <c r="R128" i="10"/>
  <c r="P128" i="10"/>
  <c r="BI126" i="10"/>
  <c r="BH126" i="10"/>
  <c r="BG126" i="10"/>
  <c r="BF126" i="10"/>
  <c r="T126" i="10"/>
  <c r="R126" i="10"/>
  <c r="P126" i="10"/>
  <c r="BI124" i="10"/>
  <c r="BH124" i="10"/>
  <c r="BG124" i="10"/>
  <c r="BF124" i="10"/>
  <c r="T124" i="10"/>
  <c r="R124" i="10"/>
  <c r="P124" i="10"/>
  <c r="BI122" i="10"/>
  <c r="BH122" i="10"/>
  <c r="BG122" i="10"/>
  <c r="BF122" i="10"/>
  <c r="T122" i="10"/>
  <c r="R122" i="10"/>
  <c r="P122" i="10"/>
  <c r="BI118" i="10"/>
  <c r="BH118" i="10"/>
  <c r="BG118" i="10"/>
  <c r="BF118" i="10"/>
  <c r="T118" i="10"/>
  <c r="R118" i="10"/>
  <c r="P118" i="10"/>
  <c r="BI116" i="10"/>
  <c r="BH116" i="10"/>
  <c r="BG116" i="10"/>
  <c r="BF116" i="10"/>
  <c r="T116" i="10"/>
  <c r="R116" i="10"/>
  <c r="P116" i="10"/>
  <c r="BI114" i="10"/>
  <c r="BH114" i="10"/>
  <c r="BG114" i="10"/>
  <c r="BF114" i="10"/>
  <c r="T114" i="10"/>
  <c r="R114" i="10"/>
  <c r="P114" i="10"/>
  <c r="BI112" i="10"/>
  <c r="BH112" i="10"/>
  <c r="BG112" i="10"/>
  <c r="BF112" i="10"/>
  <c r="T112" i="10"/>
  <c r="R112" i="10"/>
  <c r="P112" i="10"/>
  <c r="BI110" i="10"/>
  <c r="BH110" i="10"/>
  <c r="BG110" i="10"/>
  <c r="BF110" i="10"/>
  <c r="T110" i="10"/>
  <c r="R110" i="10"/>
  <c r="P110" i="10"/>
  <c r="BI108" i="10"/>
  <c r="BH108" i="10"/>
  <c r="BG108" i="10"/>
  <c r="BF108" i="10"/>
  <c r="T108" i="10"/>
  <c r="R108" i="10"/>
  <c r="P108" i="10"/>
  <c r="BI106" i="10"/>
  <c r="BH106" i="10"/>
  <c r="BG106" i="10"/>
  <c r="BF106" i="10"/>
  <c r="T106" i="10"/>
  <c r="R106" i="10"/>
  <c r="P106" i="10"/>
  <c r="BI101" i="10"/>
  <c r="BH101" i="10"/>
  <c r="BG101" i="10"/>
  <c r="BF101" i="10"/>
  <c r="T101" i="10"/>
  <c r="R101" i="10"/>
  <c r="P101" i="10"/>
  <c r="BI99" i="10"/>
  <c r="BH99" i="10"/>
  <c r="BG99" i="10"/>
  <c r="BF99" i="10"/>
  <c r="T99" i="10"/>
  <c r="R99" i="10"/>
  <c r="P99" i="10"/>
  <c r="BI96" i="10"/>
  <c r="BH96" i="10"/>
  <c r="BG96" i="10"/>
  <c r="BF96" i="10"/>
  <c r="T96" i="10"/>
  <c r="R96" i="10"/>
  <c r="P96" i="10"/>
  <c r="BI93" i="10"/>
  <c r="BH93" i="10"/>
  <c r="BG93" i="10"/>
  <c r="BF93" i="10"/>
  <c r="T93" i="10"/>
  <c r="R93" i="10"/>
  <c r="P93" i="10"/>
  <c r="BI91" i="10"/>
  <c r="BH91" i="10"/>
  <c r="BG91" i="10"/>
  <c r="BF91" i="10"/>
  <c r="T91" i="10"/>
  <c r="R91" i="10"/>
  <c r="P91" i="10"/>
  <c r="BI89" i="10"/>
  <c r="BH89" i="10"/>
  <c r="BG89" i="10"/>
  <c r="BF89" i="10"/>
  <c r="T89" i="10"/>
  <c r="R89" i="10"/>
  <c r="P89" i="10"/>
  <c r="J85" i="10"/>
  <c r="F84" i="10"/>
  <c r="F82" i="10"/>
  <c r="E80" i="10"/>
  <c r="J59" i="10"/>
  <c r="F58" i="10"/>
  <c r="F56" i="10"/>
  <c r="E54" i="10"/>
  <c r="J23" i="10"/>
  <c r="E23" i="10"/>
  <c r="J84" i="10" s="1"/>
  <c r="J22" i="10"/>
  <c r="J20" i="10"/>
  <c r="E20" i="10"/>
  <c r="F59" i="10"/>
  <c r="J19" i="10"/>
  <c r="J14" i="10"/>
  <c r="J56" i="10" s="1"/>
  <c r="E7" i="10"/>
  <c r="E50" i="10" s="1"/>
  <c r="J39" i="9"/>
  <c r="J38" i="9"/>
  <c r="AY66" i="1"/>
  <c r="J37" i="9"/>
  <c r="AX66" i="1"/>
  <c r="BI95" i="9"/>
  <c r="BH95" i="9"/>
  <c r="BG95" i="9"/>
  <c r="BF95" i="9"/>
  <c r="T95" i="9"/>
  <c r="R95" i="9"/>
  <c r="P95" i="9"/>
  <c r="BI92" i="9"/>
  <c r="BH92" i="9"/>
  <c r="BG92" i="9"/>
  <c r="BF92" i="9"/>
  <c r="T92" i="9"/>
  <c r="R92" i="9"/>
  <c r="P92" i="9"/>
  <c r="BI89" i="9"/>
  <c r="BH89" i="9"/>
  <c r="BG89" i="9"/>
  <c r="BF89" i="9"/>
  <c r="T89" i="9"/>
  <c r="R89" i="9"/>
  <c r="P89" i="9"/>
  <c r="BI86" i="9"/>
  <c r="BH86" i="9"/>
  <c r="BG86" i="9"/>
  <c r="BF86" i="9"/>
  <c r="T86" i="9"/>
  <c r="R86" i="9"/>
  <c r="P86" i="9"/>
  <c r="J82" i="9"/>
  <c r="F81" i="9"/>
  <c r="F79" i="9"/>
  <c r="E77" i="9"/>
  <c r="J59" i="9"/>
  <c r="F58" i="9"/>
  <c r="F56" i="9"/>
  <c r="E54" i="9"/>
  <c r="J23" i="9"/>
  <c r="E23" i="9"/>
  <c r="J58" i="9"/>
  <c r="J22" i="9"/>
  <c r="J20" i="9"/>
  <c r="E20" i="9"/>
  <c r="F82" i="9"/>
  <c r="J19" i="9"/>
  <c r="J14" i="9"/>
  <c r="J79" i="9"/>
  <c r="E7" i="9"/>
  <c r="E73" i="9"/>
  <c r="J39" i="8"/>
  <c r="J38" i="8"/>
  <c r="AY65" i="1"/>
  <c r="J37" i="8"/>
  <c r="AX65" i="1" s="1"/>
  <c r="BI251" i="8"/>
  <c r="BH251" i="8"/>
  <c r="BG251" i="8"/>
  <c r="BF251" i="8"/>
  <c r="T251" i="8"/>
  <c r="R251" i="8"/>
  <c r="P251" i="8"/>
  <c r="BI249" i="8"/>
  <c r="BH249" i="8"/>
  <c r="BG249" i="8"/>
  <c r="BF249" i="8"/>
  <c r="T249" i="8"/>
  <c r="R249" i="8"/>
  <c r="P249" i="8"/>
  <c r="BI247" i="8"/>
  <c r="BH247" i="8"/>
  <c r="BG247" i="8"/>
  <c r="BF247" i="8"/>
  <c r="T247" i="8"/>
  <c r="R247" i="8"/>
  <c r="P247" i="8"/>
  <c r="BI244" i="8"/>
  <c r="BH244" i="8"/>
  <c r="BG244" i="8"/>
  <c r="BF244" i="8"/>
  <c r="T244" i="8"/>
  <c r="R244" i="8"/>
  <c r="P244" i="8"/>
  <c r="BI241" i="8"/>
  <c r="BH241" i="8"/>
  <c r="BG241" i="8"/>
  <c r="BF241" i="8"/>
  <c r="T241" i="8"/>
  <c r="R241" i="8"/>
  <c r="P241" i="8"/>
  <c r="BI238" i="8"/>
  <c r="BH238" i="8"/>
  <c r="BG238" i="8"/>
  <c r="BF238" i="8"/>
  <c r="T238" i="8"/>
  <c r="R238" i="8"/>
  <c r="P238" i="8"/>
  <c r="BI235" i="8"/>
  <c r="BH235" i="8"/>
  <c r="BG235" i="8"/>
  <c r="BF235" i="8"/>
  <c r="T235" i="8"/>
  <c r="R235" i="8"/>
  <c r="P235" i="8"/>
  <c r="BI232" i="8"/>
  <c r="BH232" i="8"/>
  <c r="BG232" i="8"/>
  <c r="BF232" i="8"/>
  <c r="T232" i="8"/>
  <c r="R232" i="8"/>
  <c r="P232" i="8"/>
  <c r="BI229" i="8"/>
  <c r="BH229" i="8"/>
  <c r="BG229" i="8"/>
  <c r="BF229" i="8"/>
  <c r="T229" i="8"/>
  <c r="R229" i="8"/>
  <c r="P229" i="8"/>
  <c r="BI226" i="8"/>
  <c r="BH226" i="8"/>
  <c r="BG226" i="8"/>
  <c r="BF226" i="8"/>
  <c r="T226" i="8"/>
  <c r="R226" i="8"/>
  <c r="P226" i="8"/>
  <c r="BI223" i="8"/>
  <c r="BH223" i="8"/>
  <c r="BG223" i="8"/>
  <c r="BF223" i="8"/>
  <c r="T223" i="8"/>
  <c r="R223" i="8"/>
  <c r="P223" i="8"/>
  <c r="BI220" i="8"/>
  <c r="BH220" i="8"/>
  <c r="BG220" i="8"/>
  <c r="BF220" i="8"/>
  <c r="T220" i="8"/>
  <c r="R220" i="8"/>
  <c r="P220" i="8"/>
  <c r="BI218" i="8"/>
  <c r="BH218" i="8"/>
  <c r="BG218" i="8"/>
  <c r="BF218" i="8"/>
  <c r="T218" i="8"/>
  <c r="R218" i="8"/>
  <c r="P218" i="8"/>
  <c r="BI216" i="8"/>
  <c r="BH216" i="8"/>
  <c r="BG216" i="8"/>
  <c r="BF216" i="8"/>
  <c r="T216" i="8"/>
  <c r="R216" i="8"/>
  <c r="P216" i="8"/>
  <c r="BI214" i="8"/>
  <c r="BH214" i="8"/>
  <c r="BG214" i="8"/>
  <c r="BF214" i="8"/>
  <c r="T214" i="8"/>
  <c r="R214" i="8"/>
  <c r="P214" i="8"/>
  <c r="BI211" i="8"/>
  <c r="BH211" i="8"/>
  <c r="BG211" i="8"/>
  <c r="BF211" i="8"/>
  <c r="T211" i="8"/>
  <c r="R211" i="8"/>
  <c r="P211" i="8"/>
  <c r="BI209" i="8"/>
  <c r="BH209" i="8"/>
  <c r="BG209" i="8"/>
  <c r="BF209" i="8"/>
  <c r="T209" i="8"/>
  <c r="R209" i="8"/>
  <c r="P209" i="8"/>
  <c r="BI208" i="8"/>
  <c r="BH208" i="8"/>
  <c r="BG208" i="8"/>
  <c r="BF208" i="8"/>
  <c r="T208" i="8"/>
  <c r="R208" i="8"/>
  <c r="P208" i="8"/>
  <c r="BI207" i="8"/>
  <c r="BH207" i="8"/>
  <c r="BG207" i="8"/>
  <c r="BF207" i="8"/>
  <c r="T207" i="8"/>
  <c r="R207" i="8"/>
  <c r="P207" i="8"/>
  <c r="BI206" i="8"/>
  <c r="BH206" i="8"/>
  <c r="BG206" i="8"/>
  <c r="BF206" i="8"/>
  <c r="T206" i="8"/>
  <c r="R206" i="8"/>
  <c r="P206" i="8"/>
  <c r="BI205" i="8"/>
  <c r="BH205" i="8"/>
  <c r="BG205" i="8"/>
  <c r="BF205" i="8"/>
  <c r="T205" i="8"/>
  <c r="R205" i="8"/>
  <c r="P205" i="8"/>
  <c r="BI204" i="8"/>
  <c r="BH204" i="8"/>
  <c r="BG204" i="8"/>
  <c r="BF204" i="8"/>
  <c r="T204" i="8"/>
  <c r="R204" i="8"/>
  <c r="P204" i="8"/>
  <c r="BI203" i="8"/>
  <c r="BH203" i="8"/>
  <c r="BG203" i="8"/>
  <c r="BF203" i="8"/>
  <c r="T203" i="8"/>
  <c r="R203" i="8"/>
  <c r="P203" i="8"/>
  <c r="BI202" i="8"/>
  <c r="BH202" i="8"/>
  <c r="BG202" i="8"/>
  <c r="BF202" i="8"/>
  <c r="T202" i="8"/>
  <c r="R202" i="8"/>
  <c r="P202" i="8"/>
  <c r="BI201" i="8"/>
  <c r="BH201" i="8"/>
  <c r="BG201" i="8"/>
  <c r="BF201" i="8"/>
  <c r="T201" i="8"/>
  <c r="R201" i="8"/>
  <c r="P201" i="8"/>
  <c r="BI200" i="8"/>
  <c r="BH200" i="8"/>
  <c r="BG200" i="8"/>
  <c r="BF200" i="8"/>
  <c r="T200" i="8"/>
  <c r="R200" i="8"/>
  <c r="P200" i="8"/>
  <c r="BI199" i="8"/>
  <c r="BH199" i="8"/>
  <c r="BG199" i="8"/>
  <c r="BF199" i="8"/>
  <c r="T199" i="8"/>
  <c r="R199" i="8"/>
  <c r="P199" i="8"/>
  <c r="BI195" i="8"/>
  <c r="BH195" i="8"/>
  <c r="BG195" i="8"/>
  <c r="BF195" i="8"/>
  <c r="T195" i="8"/>
  <c r="R195" i="8"/>
  <c r="P195" i="8"/>
  <c r="BI193" i="8"/>
  <c r="BH193" i="8"/>
  <c r="BG193" i="8"/>
  <c r="BF193" i="8"/>
  <c r="T193" i="8"/>
  <c r="R193" i="8"/>
  <c r="P193" i="8"/>
  <c r="BI191" i="8"/>
  <c r="BH191" i="8"/>
  <c r="BG191" i="8"/>
  <c r="BF191" i="8"/>
  <c r="T191" i="8"/>
  <c r="R191" i="8"/>
  <c r="P191" i="8"/>
  <c r="BI189" i="8"/>
  <c r="BH189" i="8"/>
  <c r="BG189" i="8"/>
  <c r="BF189" i="8"/>
  <c r="T189" i="8"/>
  <c r="R189" i="8"/>
  <c r="P189" i="8"/>
  <c r="BI187" i="8"/>
  <c r="BH187" i="8"/>
  <c r="BG187" i="8"/>
  <c r="BF187" i="8"/>
  <c r="T187" i="8"/>
  <c r="R187" i="8"/>
  <c r="P187" i="8"/>
  <c r="BI185" i="8"/>
  <c r="BH185" i="8"/>
  <c r="BG185" i="8"/>
  <c r="BF185" i="8"/>
  <c r="T185" i="8"/>
  <c r="R185" i="8"/>
  <c r="P185" i="8"/>
  <c r="BI182" i="8"/>
  <c r="BH182" i="8"/>
  <c r="BG182" i="8"/>
  <c r="BF182" i="8"/>
  <c r="T182" i="8"/>
  <c r="R182" i="8"/>
  <c r="P182" i="8"/>
  <c r="BI180" i="8"/>
  <c r="BH180" i="8"/>
  <c r="BG180" i="8"/>
  <c r="BF180" i="8"/>
  <c r="T180" i="8"/>
  <c r="R180" i="8"/>
  <c r="P180" i="8"/>
  <c r="BI178" i="8"/>
  <c r="BH178" i="8"/>
  <c r="BG178" i="8"/>
  <c r="BF178" i="8"/>
  <c r="T178" i="8"/>
  <c r="R178" i="8"/>
  <c r="P178" i="8"/>
  <c r="BI176" i="8"/>
  <c r="BH176" i="8"/>
  <c r="BG176" i="8"/>
  <c r="BF176" i="8"/>
  <c r="T176" i="8"/>
  <c r="R176" i="8"/>
  <c r="P176" i="8"/>
  <c r="BI174" i="8"/>
  <c r="BH174" i="8"/>
  <c r="BG174" i="8"/>
  <c r="BF174" i="8"/>
  <c r="T174" i="8"/>
  <c r="R174" i="8"/>
  <c r="P174" i="8"/>
  <c r="BI172" i="8"/>
  <c r="BH172" i="8"/>
  <c r="BG172" i="8"/>
  <c r="BF172" i="8"/>
  <c r="T172" i="8"/>
  <c r="R172" i="8"/>
  <c r="P172" i="8"/>
  <c r="BI170" i="8"/>
  <c r="BH170" i="8"/>
  <c r="BG170" i="8"/>
  <c r="BF170" i="8"/>
  <c r="T170" i="8"/>
  <c r="R170" i="8"/>
  <c r="P170" i="8"/>
  <c r="BI168" i="8"/>
  <c r="BH168" i="8"/>
  <c r="BG168" i="8"/>
  <c r="BF168" i="8"/>
  <c r="T168" i="8"/>
  <c r="R168" i="8"/>
  <c r="P168" i="8"/>
  <c r="BI166" i="8"/>
  <c r="BH166" i="8"/>
  <c r="BG166" i="8"/>
  <c r="BF166" i="8"/>
  <c r="T166" i="8"/>
  <c r="R166" i="8"/>
  <c r="P166" i="8"/>
  <c r="BI164" i="8"/>
  <c r="BH164" i="8"/>
  <c r="BG164" i="8"/>
  <c r="BF164" i="8"/>
  <c r="T164" i="8"/>
  <c r="R164" i="8"/>
  <c r="P164" i="8"/>
  <c r="BI162" i="8"/>
  <c r="BH162" i="8"/>
  <c r="BG162" i="8"/>
  <c r="BF162" i="8"/>
  <c r="T162" i="8"/>
  <c r="R162" i="8"/>
  <c r="P162" i="8"/>
  <c r="BI159" i="8"/>
  <c r="BH159" i="8"/>
  <c r="BG159" i="8"/>
  <c r="BF159" i="8"/>
  <c r="T159" i="8"/>
  <c r="R159" i="8"/>
  <c r="P159" i="8"/>
  <c r="BI156" i="8"/>
  <c r="BH156" i="8"/>
  <c r="BG156" i="8"/>
  <c r="BF156" i="8"/>
  <c r="T156" i="8"/>
  <c r="R156" i="8"/>
  <c r="P156" i="8"/>
  <c r="BI154" i="8"/>
  <c r="BH154" i="8"/>
  <c r="BG154" i="8"/>
  <c r="BF154" i="8"/>
  <c r="T154" i="8"/>
  <c r="R154" i="8"/>
  <c r="P154" i="8"/>
  <c r="BI152" i="8"/>
  <c r="BH152" i="8"/>
  <c r="BG152" i="8"/>
  <c r="BF152" i="8"/>
  <c r="T152" i="8"/>
  <c r="R152" i="8"/>
  <c r="P152" i="8"/>
  <c r="BI147" i="8"/>
  <c r="BH147" i="8"/>
  <c r="BG147" i="8"/>
  <c r="BF147" i="8"/>
  <c r="T147" i="8"/>
  <c r="R147" i="8"/>
  <c r="P147" i="8"/>
  <c r="BI145" i="8"/>
  <c r="BH145" i="8"/>
  <c r="BG145" i="8"/>
  <c r="BF145" i="8"/>
  <c r="T145" i="8"/>
  <c r="R145" i="8"/>
  <c r="P145" i="8"/>
  <c r="BI143" i="8"/>
  <c r="BH143" i="8"/>
  <c r="BG143" i="8"/>
  <c r="BF143" i="8"/>
  <c r="T143" i="8"/>
  <c r="R143" i="8"/>
  <c r="P143" i="8"/>
  <c r="BI141" i="8"/>
  <c r="BH141" i="8"/>
  <c r="BG141" i="8"/>
  <c r="BF141" i="8"/>
  <c r="T141" i="8"/>
  <c r="R141" i="8"/>
  <c r="P141" i="8"/>
  <c r="BI139" i="8"/>
  <c r="BH139" i="8"/>
  <c r="BG139" i="8"/>
  <c r="BF139" i="8"/>
  <c r="T139" i="8"/>
  <c r="R139" i="8"/>
  <c r="P139" i="8"/>
  <c r="BI137" i="8"/>
  <c r="BH137" i="8"/>
  <c r="BG137" i="8"/>
  <c r="BF137" i="8"/>
  <c r="T137" i="8"/>
  <c r="R137" i="8"/>
  <c r="P137" i="8"/>
  <c r="BI135" i="8"/>
  <c r="BH135" i="8"/>
  <c r="BG135" i="8"/>
  <c r="BF135" i="8"/>
  <c r="T135" i="8"/>
  <c r="R135" i="8"/>
  <c r="P135" i="8"/>
  <c r="BI133" i="8"/>
  <c r="BH133" i="8"/>
  <c r="BG133" i="8"/>
  <c r="BF133" i="8"/>
  <c r="T133" i="8"/>
  <c r="R133" i="8"/>
  <c r="P133" i="8"/>
  <c r="BI131" i="8"/>
  <c r="BH131" i="8"/>
  <c r="BG131" i="8"/>
  <c r="BF131" i="8"/>
  <c r="T131" i="8"/>
  <c r="R131" i="8"/>
  <c r="P131" i="8"/>
  <c r="BI129" i="8"/>
  <c r="BH129" i="8"/>
  <c r="BG129" i="8"/>
  <c r="BF129" i="8"/>
  <c r="T129" i="8"/>
  <c r="R129" i="8"/>
  <c r="P129" i="8"/>
  <c r="BI127" i="8"/>
  <c r="BH127" i="8"/>
  <c r="BG127" i="8"/>
  <c r="BF127" i="8"/>
  <c r="T127" i="8"/>
  <c r="R127" i="8"/>
  <c r="P127" i="8"/>
  <c r="BI125" i="8"/>
  <c r="BH125" i="8"/>
  <c r="BG125" i="8"/>
  <c r="BF125" i="8"/>
  <c r="T125" i="8"/>
  <c r="R125" i="8"/>
  <c r="P125" i="8"/>
  <c r="BI123" i="8"/>
  <c r="BH123" i="8"/>
  <c r="BG123" i="8"/>
  <c r="BF123" i="8"/>
  <c r="T123" i="8"/>
  <c r="R123" i="8"/>
  <c r="P123" i="8"/>
  <c r="BI121" i="8"/>
  <c r="BH121" i="8"/>
  <c r="BG121" i="8"/>
  <c r="BF121" i="8"/>
  <c r="T121" i="8"/>
  <c r="R121" i="8"/>
  <c r="P121" i="8"/>
  <c r="BI119" i="8"/>
  <c r="BH119" i="8"/>
  <c r="BG119" i="8"/>
  <c r="BF119" i="8"/>
  <c r="T119" i="8"/>
  <c r="R119" i="8"/>
  <c r="P119" i="8"/>
  <c r="BI117" i="8"/>
  <c r="BH117" i="8"/>
  <c r="BG117" i="8"/>
  <c r="BF117" i="8"/>
  <c r="T117" i="8"/>
  <c r="R117" i="8"/>
  <c r="P117" i="8"/>
  <c r="BI115" i="8"/>
  <c r="BH115" i="8"/>
  <c r="BG115" i="8"/>
  <c r="BF115" i="8"/>
  <c r="T115" i="8"/>
  <c r="R115" i="8"/>
  <c r="P115" i="8"/>
  <c r="BI113" i="8"/>
  <c r="BH113" i="8"/>
  <c r="BG113" i="8"/>
  <c r="BF113" i="8"/>
  <c r="T113" i="8"/>
  <c r="R113" i="8"/>
  <c r="P113" i="8"/>
  <c r="BI111" i="8"/>
  <c r="BH111" i="8"/>
  <c r="BG111" i="8"/>
  <c r="BF111" i="8"/>
  <c r="T111" i="8"/>
  <c r="R111" i="8"/>
  <c r="P111" i="8"/>
  <c r="BI109" i="8"/>
  <c r="BH109" i="8"/>
  <c r="BG109" i="8"/>
  <c r="BF109" i="8"/>
  <c r="T109" i="8"/>
  <c r="R109" i="8"/>
  <c r="P109" i="8"/>
  <c r="BI107" i="8"/>
  <c r="BH107" i="8"/>
  <c r="BG107" i="8"/>
  <c r="BF107" i="8"/>
  <c r="T107" i="8"/>
  <c r="R107" i="8"/>
  <c r="P107" i="8"/>
  <c r="BI105" i="8"/>
  <c r="BH105" i="8"/>
  <c r="BG105" i="8"/>
  <c r="BF105" i="8"/>
  <c r="T105" i="8"/>
  <c r="R105" i="8"/>
  <c r="P105" i="8"/>
  <c r="BI103" i="8"/>
  <c r="BH103" i="8"/>
  <c r="BG103" i="8"/>
  <c r="BF103" i="8"/>
  <c r="T103" i="8"/>
  <c r="R103" i="8"/>
  <c r="P103" i="8"/>
  <c r="BI101" i="8"/>
  <c r="BH101" i="8"/>
  <c r="BG101" i="8"/>
  <c r="BF101" i="8"/>
  <c r="T101" i="8"/>
  <c r="R101" i="8"/>
  <c r="P101" i="8"/>
  <c r="BI99" i="8"/>
  <c r="BH99" i="8"/>
  <c r="BG99" i="8"/>
  <c r="BF99" i="8"/>
  <c r="T99" i="8"/>
  <c r="R99" i="8"/>
  <c r="P99" i="8"/>
  <c r="BI97" i="8"/>
  <c r="BH97" i="8"/>
  <c r="BG97" i="8"/>
  <c r="BF97" i="8"/>
  <c r="T97" i="8"/>
  <c r="R97" i="8"/>
  <c r="P97" i="8"/>
  <c r="BI95" i="8"/>
  <c r="BH95" i="8"/>
  <c r="BG95" i="8"/>
  <c r="BF95" i="8"/>
  <c r="T95" i="8"/>
  <c r="R95" i="8"/>
  <c r="P95" i="8"/>
  <c r="BI92" i="8"/>
  <c r="BH92" i="8"/>
  <c r="BG92" i="8"/>
  <c r="BF92" i="8"/>
  <c r="T92" i="8"/>
  <c r="R92" i="8"/>
  <c r="P92" i="8"/>
  <c r="BI89" i="8"/>
  <c r="BH89" i="8"/>
  <c r="BG89" i="8"/>
  <c r="BF89" i="8"/>
  <c r="T89" i="8"/>
  <c r="R89" i="8"/>
  <c r="P89" i="8"/>
  <c r="J85" i="8"/>
  <c r="F84" i="8"/>
  <c r="F82" i="8"/>
  <c r="E80" i="8"/>
  <c r="J59" i="8"/>
  <c r="F58" i="8"/>
  <c r="F56" i="8"/>
  <c r="E54" i="8"/>
  <c r="J23" i="8"/>
  <c r="E23" i="8"/>
  <c r="J84" i="8" s="1"/>
  <c r="J22" i="8"/>
  <c r="J20" i="8"/>
  <c r="E20" i="8"/>
  <c r="F85" i="8" s="1"/>
  <c r="J19" i="8"/>
  <c r="J14" i="8"/>
  <c r="J82" i="8"/>
  <c r="E7" i="8"/>
  <c r="E50" i="8"/>
  <c r="J39" i="7"/>
  <c r="J38" i="7"/>
  <c r="AY63" i="1"/>
  <c r="J37" i="7"/>
  <c r="AX63" i="1" s="1"/>
  <c r="BI89" i="7"/>
  <c r="BH89" i="7"/>
  <c r="BG89" i="7"/>
  <c r="BF89" i="7"/>
  <c r="T89" i="7"/>
  <c r="R89" i="7"/>
  <c r="P89" i="7"/>
  <c r="BI86" i="7"/>
  <c r="BH86" i="7"/>
  <c r="BG86" i="7"/>
  <c r="BF86" i="7"/>
  <c r="T86" i="7"/>
  <c r="R86" i="7"/>
  <c r="P86" i="7"/>
  <c r="J82" i="7"/>
  <c r="F81" i="7"/>
  <c r="F79" i="7"/>
  <c r="E77" i="7"/>
  <c r="J59" i="7"/>
  <c r="F58" i="7"/>
  <c r="F56" i="7"/>
  <c r="E54" i="7"/>
  <c r="J23" i="7"/>
  <c r="E23" i="7"/>
  <c r="J58" i="7" s="1"/>
  <c r="J22" i="7"/>
  <c r="J20" i="7"/>
  <c r="E20" i="7"/>
  <c r="F59" i="7" s="1"/>
  <c r="J19" i="7"/>
  <c r="J14" i="7"/>
  <c r="J79" i="7" s="1"/>
  <c r="E7" i="7"/>
  <c r="E50" i="7"/>
  <c r="J39" i="6"/>
  <c r="J38" i="6"/>
  <c r="AY62" i="1" s="1"/>
  <c r="J37" i="6"/>
  <c r="AX62" i="1"/>
  <c r="BI251" i="6"/>
  <c r="BH251" i="6"/>
  <c r="BG251" i="6"/>
  <c r="BF251" i="6"/>
  <c r="T251" i="6"/>
  <c r="R251" i="6"/>
  <c r="P251" i="6"/>
  <c r="BI249" i="6"/>
  <c r="BH249" i="6"/>
  <c r="BG249" i="6"/>
  <c r="BF249" i="6"/>
  <c r="T249" i="6"/>
  <c r="R249" i="6"/>
  <c r="P249" i="6"/>
  <c r="BI247" i="6"/>
  <c r="BH247" i="6"/>
  <c r="BG247" i="6"/>
  <c r="BF247" i="6"/>
  <c r="T247" i="6"/>
  <c r="R247" i="6"/>
  <c r="P247" i="6"/>
  <c r="BI244" i="6"/>
  <c r="BH244" i="6"/>
  <c r="BG244" i="6"/>
  <c r="BF244" i="6"/>
  <c r="T244" i="6"/>
  <c r="R244" i="6"/>
  <c r="P244" i="6"/>
  <c r="BI241" i="6"/>
  <c r="BH241" i="6"/>
  <c r="BG241" i="6"/>
  <c r="BF241" i="6"/>
  <c r="T241" i="6"/>
  <c r="R241" i="6"/>
  <c r="P241" i="6"/>
  <c r="BI238" i="6"/>
  <c r="BH238" i="6"/>
  <c r="BG238" i="6"/>
  <c r="BF238" i="6"/>
  <c r="T238" i="6"/>
  <c r="R238" i="6"/>
  <c r="P238" i="6"/>
  <c r="BI235" i="6"/>
  <c r="BH235" i="6"/>
  <c r="BG235" i="6"/>
  <c r="BF235" i="6"/>
  <c r="T235" i="6"/>
  <c r="R235" i="6"/>
  <c r="P235" i="6"/>
  <c r="BI232" i="6"/>
  <c r="BH232" i="6"/>
  <c r="BG232" i="6"/>
  <c r="BF232" i="6"/>
  <c r="T232" i="6"/>
  <c r="R232" i="6"/>
  <c r="P232" i="6"/>
  <c r="BI229" i="6"/>
  <c r="BH229" i="6"/>
  <c r="BG229" i="6"/>
  <c r="BF229" i="6"/>
  <c r="T229" i="6"/>
  <c r="R229" i="6"/>
  <c r="P229" i="6"/>
  <c r="BI226" i="6"/>
  <c r="BH226" i="6"/>
  <c r="BG226" i="6"/>
  <c r="BF226" i="6"/>
  <c r="T226" i="6"/>
  <c r="R226" i="6"/>
  <c r="P226" i="6"/>
  <c r="BI223" i="6"/>
  <c r="BH223" i="6"/>
  <c r="BG223" i="6"/>
  <c r="BF223" i="6"/>
  <c r="T223" i="6"/>
  <c r="R223" i="6"/>
  <c r="P223" i="6"/>
  <c r="BI220" i="6"/>
  <c r="BH220" i="6"/>
  <c r="BG220" i="6"/>
  <c r="BF220" i="6"/>
  <c r="T220" i="6"/>
  <c r="R220" i="6"/>
  <c r="P220" i="6"/>
  <c r="BI218" i="6"/>
  <c r="BH218" i="6"/>
  <c r="BG218" i="6"/>
  <c r="BF218" i="6"/>
  <c r="T218" i="6"/>
  <c r="R218" i="6"/>
  <c r="P218" i="6"/>
  <c r="BI216" i="6"/>
  <c r="BH216" i="6"/>
  <c r="BG216" i="6"/>
  <c r="BF216" i="6"/>
  <c r="T216" i="6"/>
  <c r="R216" i="6"/>
  <c r="P216" i="6"/>
  <c r="BI214" i="6"/>
  <c r="BH214" i="6"/>
  <c r="BG214" i="6"/>
  <c r="BF214" i="6"/>
  <c r="T214" i="6"/>
  <c r="R214" i="6"/>
  <c r="P214" i="6"/>
  <c r="BI211" i="6"/>
  <c r="BH211" i="6"/>
  <c r="BG211" i="6"/>
  <c r="BF211" i="6"/>
  <c r="T211" i="6"/>
  <c r="R211" i="6"/>
  <c r="P211" i="6"/>
  <c r="BI209" i="6"/>
  <c r="BH209" i="6"/>
  <c r="BG209" i="6"/>
  <c r="BF209" i="6"/>
  <c r="T209" i="6"/>
  <c r="R209" i="6"/>
  <c r="P209" i="6"/>
  <c r="BI207" i="6"/>
  <c r="BH207" i="6"/>
  <c r="BG207" i="6"/>
  <c r="BF207" i="6"/>
  <c r="T207" i="6"/>
  <c r="R207" i="6"/>
  <c r="P207" i="6"/>
  <c r="BI205" i="6"/>
  <c r="BH205" i="6"/>
  <c r="BG205" i="6"/>
  <c r="BF205" i="6"/>
  <c r="T205" i="6"/>
  <c r="R205" i="6"/>
  <c r="P205" i="6"/>
  <c r="BI204" i="6"/>
  <c r="BH204" i="6"/>
  <c r="BG204" i="6"/>
  <c r="BF204" i="6"/>
  <c r="T204" i="6"/>
  <c r="R204" i="6"/>
  <c r="P204" i="6"/>
  <c r="BI203" i="6"/>
  <c r="BH203" i="6"/>
  <c r="BG203" i="6"/>
  <c r="BF203" i="6"/>
  <c r="T203" i="6"/>
  <c r="R203" i="6"/>
  <c r="P203" i="6"/>
  <c r="BI202" i="6"/>
  <c r="BH202" i="6"/>
  <c r="BG202" i="6"/>
  <c r="BF202" i="6"/>
  <c r="T202" i="6"/>
  <c r="R202" i="6"/>
  <c r="P202" i="6"/>
  <c r="BI201" i="6"/>
  <c r="BH201" i="6"/>
  <c r="BG201" i="6"/>
  <c r="BF201" i="6"/>
  <c r="T201" i="6"/>
  <c r="R201" i="6"/>
  <c r="P201" i="6"/>
  <c r="BI200" i="6"/>
  <c r="BH200" i="6"/>
  <c r="BG200" i="6"/>
  <c r="BF200" i="6"/>
  <c r="T200" i="6"/>
  <c r="R200" i="6"/>
  <c r="P200" i="6"/>
  <c r="BI199" i="6"/>
  <c r="BH199" i="6"/>
  <c r="BG199" i="6"/>
  <c r="BF199" i="6"/>
  <c r="T199" i="6"/>
  <c r="R199" i="6"/>
  <c r="P199" i="6"/>
  <c r="BI198" i="6"/>
  <c r="BH198" i="6"/>
  <c r="BG198" i="6"/>
  <c r="BF198" i="6"/>
  <c r="T198" i="6"/>
  <c r="R198" i="6"/>
  <c r="P198" i="6"/>
  <c r="BI197" i="6"/>
  <c r="BH197" i="6"/>
  <c r="BG197" i="6"/>
  <c r="BF197" i="6"/>
  <c r="T197" i="6"/>
  <c r="R197" i="6"/>
  <c r="P197" i="6"/>
  <c r="BI196" i="6"/>
  <c r="BH196" i="6"/>
  <c r="BG196" i="6"/>
  <c r="BF196" i="6"/>
  <c r="T196" i="6"/>
  <c r="R196" i="6"/>
  <c r="P196" i="6"/>
  <c r="BI195" i="6"/>
  <c r="BH195" i="6"/>
  <c r="BG195" i="6"/>
  <c r="BF195" i="6"/>
  <c r="T195" i="6"/>
  <c r="R195" i="6"/>
  <c r="P195" i="6"/>
  <c r="BI191" i="6"/>
  <c r="BH191" i="6"/>
  <c r="BG191" i="6"/>
  <c r="BF191" i="6"/>
  <c r="T191" i="6"/>
  <c r="R191" i="6"/>
  <c r="P191" i="6"/>
  <c r="BI189" i="6"/>
  <c r="BH189" i="6"/>
  <c r="BG189" i="6"/>
  <c r="BF189" i="6"/>
  <c r="T189" i="6"/>
  <c r="R189" i="6"/>
  <c r="P189" i="6"/>
  <c r="BI187" i="6"/>
  <c r="BH187" i="6"/>
  <c r="BG187" i="6"/>
  <c r="BF187" i="6"/>
  <c r="T187" i="6"/>
  <c r="R187" i="6"/>
  <c r="P187" i="6"/>
  <c r="BI185" i="6"/>
  <c r="BH185" i="6"/>
  <c r="BG185" i="6"/>
  <c r="BF185" i="6"/>
  <c r="T185" i="6"/>
  <c r="R185" i="6"/>
  <c r="P185" i="6"/>
  <c r="BI183" i="6"/>
  <c r="BH183" i="6"/>
  <c r="BG183" i="6"/>
  <c r="BF183" i="6"/>
  <c r="T183" i="6"/>
  <c r="R183" i="6"/>
  <c r="P183" i="6"/>
  <c r="BI181" i="6"/>
  <c r="BH181" i="6"/>
  <c r="BG181" i="6"/>
  <c r="BF181" i="6"/>
  <c r="T181" i="6"/>
  <c r="R181" i="6"/>
  <c r="P181" i="6"/>
  <c r="BI178" i="6"/>
  <c r="BH178" i="6"/>
  <c r="BG178" i="6"/>
  <c r="BF178" i="6"/>
  <c r="T178" i="6"/>
  <c r="R178" i="6"/>
  <c r="P178" i="6"/>
  <c r="BI176" i="6"/>
  <c r="BH176" i="6"/>
  <c r="BG176" i="6"/>
  <c r="BF176" i="6"/>
  <c r="T176" i="6"/>
  <c r="R176" i="6"/>
  <c r="P176" i="6"/>
  <c r="BI174" i="6"/>
  <c r="BH174" i="6"/>
  <c r="BG174" i="6"/>
  <c r="BF174" i="6"/>
  <c r="T174" i="6"/>
  <c r="R174" i="6"/>
  <c r="P174" i="6"/>
  <c r="BI172" i="6"/>
  <c r="BH172" i="6"/>
  <c r="BG172" i="6"/>
  <c r="BF172" i="6"/>
  <c r="T172" i="6"/>
  <c r="R172" i="6"/>
  <c r="P172" i="6"/>
  <c r="BI170" i="6"/>
  <c r="BH170" i="6"/>
  <c r="BG170" i="6"/>
  <c r="BF170" i="6"/>
  <c r="T170" i="6"/>
  <c r="R170" i="6"/>
  <c r="P170" i="6"/>
  <c r="BI168" i="6"/>
  <c r="BH168" i="6"/>
  <c r="BG168" i="6"/>
  <c r="BF168" i="6"/>
  <c r="T168" i="6"/>
  <c r="R168" i="6"/>
  <c r="P168" i="6"/>
  <c r="BI166" i="6"/>
  <c r="BH166" i="6"/>
  <c r="BG166" i="6"/>
  <c r="BF166" i="6"/>
  <c r="T166" i="6"/>
  <c r="R166" i="6"/>
  <c r="P166" i="6"/>
  <c r="BI164" i="6"/>
  <c r="BH164" i="6"/>
  <c r="BG164" i="6"/>
  <c r="BF164" i="6"/>
  <c r="T164" i="6"/>
  <c r="R164" i="6"/>
  <c r="P164" i="6"/>
  <c r="BI162" i="6"/>
  <c r="BH162" i="6"/>
  <c r="BG162" i="6"/>
  <c r="BF162" i="6"/>
  <c r="T162" i="6"/>
  <c r="R162" i="6"/>
  <c r="P162" i="6"/>
  <c r="BI159" i="6"/>
  <c r="BH159" i="6"/>
  <c r="BG159" i="6"/>
  <c r="BF159" i="6"/>
  <c r="T159" i="6"/>
  <c r="R159" i="6"/>
  <c r="P159" i="6"/>
  <c r="BI156" i="6"/>
  <c r="BH156" i="6"/>
  <c r="BG156" i="6"/>
  <c r="BF156" i="6"/>
  <c r="T156" i="6"/>
  <c r="R156" i="6"/>
  <c r="P156" i="6"/>
  <c r="BI154" i="6"/>
  <c r="BH154" i="6"/>
  <c r="BG154" i="6"/>
  <c r="BF154" i="6"/>
  <c r="T154" i="6"/>
  <c r="R154" i="6"/>
  <c r="P154" i="6"/>
  <c r="BI152" i="6"/>
  <c r="BH152" i="6"/>
  <c r="BG152" i="6"/>
  <c r="BF152" i="6"/>
  <c r="T152" i="6"/>
  <c r="R152" i="6"/>
  <c r="P152" i="6"/>
  <c r="BI147" i="6"/>
  <c r="BH147" i="6"/>
  <c r="BG147" i="6"/>
  <c r="BF147" i="6"/>
  <c r="T147" i="6"/>
  <c r="R147" i="6"/>
  <c r="P147" i="6"/>
  <c r="BI145" i="6"/>
  <c r="BH145" i="6"/>
  <c r="BG145" i="6"/>
  <c r="BF145" i="6"/>
  <c r="T145" i="6"/>
  <c r="R145" i="6"/>
  <c r="P145" i="6"/>
  <c r="BI143" i="6"/>
  <c r="BH143" i="6"/>
  <c r="BG143" i="6"/>
  <c r="BF143" i="6"/>
  <c r="T143" i="6"/>
  <c r="R143" i="6"/>
  <c r="P143" i="6"/>
  <c r="BI141" i="6"/>
  <c r="BH141" i="6"/>
  <c r="BG141" i="6"/>
  <c r="BF141" i="6"/>
  <c r="T141" i="6"/>
  <c r="R141" i="6"/>
  <c r="P141" i="6"/>
  <c r="BI139" i="6"/>
  <c r="BH139" i="6"/>
  <c r="BG139" i="6"/>
  <c r="BF139" i="6"/>
  <c r="T139" i="6"/>
  <c r="R139" i="6"/>
  <c r="P139" i="6"/>
  <c r="BI137" i="6"/>
  <c r="BH137" i="6"/>
  <c r="BG137" i="6"/>
  <c r="BF137" i="6"/>
  <c r="T137" i="6"/>
  <c r="R137" i="6"/>
  <c r="P137" i="6"/>
  <c r="BI135" i="6"/>
  <c r="BH135" i="6"/>
  <c r="BG135" i="6"/>
  <c r="BF135" i="6"/>
  <c r="T135" i="6"/>
  <c r="R135" i="6"/>
  <c r="P135" i="6"/>
  <c r="BI133" i="6"/>
  <c r="BH133" i="6"/>
  <c r="BG133" i="6"/>
  <c r="BF133" i="6"/>
  <c r="T133" i="6"/>
  <c r="R133" i="6"/>
  <c r="P133" i="6"/>
  <c r="BI131" i="6"/>
  <c r="BH131" i="6"/>
  <c r="BG131" i="6"/>
  <c r="BF131" i="6"/>
  <c r="T131" i="6"/>
  <c r="R131" i="6"/>
  <c r="P131" i="6"/>
  <c r="BI129" i="6"/>
  <c r="BH129" i="6"/>
  <c r="BG129" i="6"/>
  <c r="BF129" i="6"/>
  <c r="T129" i="6"/>
  <c r="R129" i="6"/>
  <c r="P129" i="6"/>
  <c r="BI127" i="6"/>
  <c r="BH127" i="6"/>
  <c r="BG127" i="6"/>
  <c r="BF127" i="6"/>
  <c r="T127" i="6"/>
  <c r="R127" i="6"/>
  <c r="P127" i="6"/>
  <c r="BI125" i="6"/>
  <c r="BH125" i="6"/>
  <c r="BG125" i="6"/>
  <c r="BF125" i="6"/>
  <c r="T125" i="6"/>
  <c r="R125" i="6"/>
  <c r="P125" i="6"/>
  <c r="BI123" i="6"/>
  <c r="BH123" i="6"/>
  <c r="BG123" i="6"/>
  <c r="BF123" i="6"/>
  <c r="T123" i="6"/>
  <c r="R123" i="6"/>
  <c r="P123" i="6"/>
  <c r="BI121" i="6"/>
  <c r="BH121" i="6"/>
  <c r="BG121" i="6"/>
  <c r="BF121" i="6"/>
  <c r="T121" i="6"/>
  <c r="R121" i="6"/>
  <c r="P121" i="6"/>
  <c r="BI119" i="6"/>
  <c r="BH119" i="6"/>
  <c r="BG119" i="6"/>
  <c r="BF119" i="6"/>
  <c r="T119" i="6"/>
  <c r="R119" i="6"/>
  <c r="P119" i="6"/>
  <c r="BI117" i="6"/>
  <c r="BH117" i="6"/>
  <c r="BG117" i="6"/>
  <c r="BF117" i="6"/>
  <c r="T117" i="6"/>
  <c r="R117" i="6"/>
  <c r="P117" i="6"/>
  <c r="BI115" i="6"/>
  <c r="BH115" i="6"/>
  <c r="BG115" i="6"/>
  <c r="BF115" i="6"/>
  <c r="T115" i="6"/>
  <c r="R115" i="6"/>
  <c r="P115" i="6"/>
  <c r="BI113" i="6"/>
  <c r="BH113" i="6"/>
  <c r="BG113" i="6"/>
  <c r="BF113" i="6"/>
  <c r="T113" i="6"/>
  <c r="R113" i="6"/>
  <c r="P113" i="6"/>
  <c r="BI111" i="6"/>
  <c r="BH111" i="6"/>
  <c r="BG111" i="6"/>
  <c r="BF111" i="6"/>
  <c r="T111" i="6"/>
  <c r="R111" i="6"/>
  <c r="P111" i="6"/>
  <c r="BI109" i="6"/>
  <c r="BH109" i="6"/>
  <c r="BG109" i="6"/>
  <c r="BF109" i="6"/>
  <c r="T109" i="6"/>
  <c r="R109" i="6"/>
  <c r="P109" i="6"/>
  <c r="BI107" i="6"/>
  <c r="BH107" i="6"/>
  <c r="BG107" i="6"/>
  <c r="BF107" i="6"/>
  <c r="T107" i="6"/>
  <c r="R107" i="6"/>
  <c r="P107" i="6"/>
  <c r="BI105" i="6"/>
  <c r="BH105" i="6"/>
  <c r="BG105" i="6"/>
  <c r="BF105" i="6"/>
  <c r="T105" i="6"/>
  <c r="R105" i="6"/>
  <c r="P105" i="6"/>
  <c r="BI103" i="6"/>
  <c r="BH103" i="6"/>
  <c r="BG103" i="6"/>
  <c r="BF103" i="6"/>
  <c r="T103" i="6"/>
  <c r="R103" i="6"/>
  <c r="P103" i="6"/>
  <c r="BI101" i="6"/>
  <c r="BH101" i="6"/>
  <c r="BG101" i="6"/>
  <c r="BF101" i="6"/>
  <c r="T101" i="6"/>
  <c r="R101" i="6"/>
  <c r="P101" i="6"/>
  <c r="BI99" i="6"/>
  <c r="BH99" i="6"/>
  <c r="BG99" i="6"/>
  <c r="BF99" i="6"/>
  <c r="T99" i="6"/>
  <c r="R99" i="6"/>
  <c r="P99" i="6"/>
  <c r="BI97" i="6"/>
  <c r="BH97" i="6"/>
  <c r="BG97" i="6"/>
  <c r="BF97" i="6"/>
  <c r="T97" i="6"/>
  <c r="R97" i="6"/>
  <c r="P97" i="6"/>
  <c r="BI95" i="6"/>
  <c r="BH95" i="6"/>
  <c r="BG95" i="6"/>
  <c r="BF95" i="6"/>
  <c r="T95" i="6"/>
  <c r="R95" i="6"/>
  <c r="P95" i="6"/>
  <c r="BI92" i="6"/>
  <c r="BH92" i="6"/>
  <c r="BG92" i="6"/>
  <c r="BF92" i="6"/>
  <c r="T92" i="6"/>
  <c r="R92" i="6"/>
  <c r="P92" i="6"/>
  <c r="BI89" i="6"/>
  <c r="BH89" i="6"/>
  <c r="BG89" i="6"/>
  <c r="BF89" i="6"/>
  <c r="T89" i="6"/>
  <c r="R89" i="6"/>
  <c r="P89" i="6"/>
  <c r="J85" i="6"/>
  <c r="F84" i="6"/>
  <c r="F82" i="6"/>
  <c r="E80" i="6"/>
  <c r="J59" i="6"/>
  <c r="F58" i="6"/>
  <c r="F56" i="6"/>
  <c r="E54" i="6"/>
  <c r="J23" i="6"/>
  <c r="E23" i="6"/>
  <c r="J84" i="6" s="1"/>
  <c r="J22" i="6"/>
  <c r="J20" i="6"/>
  <c r="E20" i="6"/>
  <c r="F85" i="6" s="1"/>
  <c r="J19" i="6"/>
  <c r="J14" i="6"/>
  <c r="J82" i="6" s="1"/>
  <c r="E7" i="6"/>
  <c r="E76" i="6" s="1"/>
  <c r="J39" i="5"/>
  <c r="J38" i="5"/>
  <c r="AY60" i="1"/>
  <c r="J37" i="5"/>
  <c r="AX60" i="1"/>
  <c r="BI101" i="5"/>
  <c r="BH101" i="5"/>
  <c r="BG101" i="5"/>
  <c r="BF101" i="5"/>
  <c r="T101" i="5"/>
  <c r="R101" i="5"/>
  <c r="P101" i="5"/>
  <c r="BI98" i="5"/>
  <c r="BH98" i="5"/>
  <c r="BG98" i="5"/>
  <c r="BF98" i="5"/>
  <c r="T98" i="5"/>
  <c r="R98" i="5"/>
  <c r="P98" i="5"/>
  <c r="BI95" i="5"/>
  <c r="BH95" i="5"/>
  <c r="BG95" i="5"/>
  <c r="BF95" i="5"/>
  <c r="T95" i="5"/>
  <c r="R95" i="5"/>
  <c r="P95" i="5"/>
  <c r="BI92" i="5"/>
  <c r="BH92" i="5"/>
  <c r="BG92" i="5"/>
  <c r="BF92" i="5"/>
  <c r="T92" i="5"/>
  <c r="R92" i="5"/>
  <c r="P92" i="5"/>
  <c r="BI89" i="5"/>
  <c r="BH89" i="5"/>
  <c r="BG89" i="5"/>
  <c r="BF89" i="5"/>
  <c r="T89" i="5"/>
  <c r="R89" i="5"/>
  <c r="P89" i="5"/>
  <c r="BI86" i="5"/>
  <c r="BH86" i="5"/>
  <c r="BG86" i="5"/>
  <c r="BF86" i="5"/>
  <c r="T86" i="5"/>
  <c r="R86" i="5"/>
  <c r="P86" i="5"/>
  <c r="J82" i="5"/>
  <c r="F81" i="5"/>
  <c r="F79" i="5"/>
  <c r="E77" i="5"/>
  <c r="J59" i="5"/>
  <c r="F58" i="5"/>
  <c r="F56" i="5"/>
  <c r="E54" i="5"/>
  <c r="J23" i="5"/>
  <c r="E23" i="5"/>
  <c r="J58" i="5" s="1"/>
  <c r="J22" i="5"/>
  <c r="J20" i="5"/>
  <c r="E20" i="5"/>
  <c r="F82" i="5" s="1"/>
  <c r="J19" i="5"/>
  <c r="J14" i="5"/>
  <c r="J79" i="5"/>
  <c r="E7" i="5"/>
  <c r="E73" i="5"/>
  <c r="J39" i="4"/>
  <c r="J38" i="4"/>
  <c r="AY59" i="1" s="1"/>
  <c r="J37" i="4"/>
  <c r="AX59" i="1"/>
  <c r="BI271" i="4"/>
  <c r="BH271" i="4"/>
  <c r="BG271" i="4"/>
  <c r="BF271" i="4"/>
  <c r="T271" i="4"/>
  <c r="R271" i="4"/>
  <c r="P271" i="4"/>
  <c r="BI269" i="4"/>
  <c r="BH269" i="4"/>
  <c r="BG269" i="4"/>
  <c r="BF269" i="4"/>
  <c r="T269" i="4"/>
  <c r="R269" i="4"/>
  <c r="P269" i="4"/>
  <c r="BI267" i="4"/>
  <c r="BH267" i="4"/>
  <c r="BG267" i="4"/>
  <c r="BF267" i="4"/>
  <c r="T267" i="4"/>
  <c r="R267" i="4"/>
  <c r="P267" i="4"/>
  <c r="BI264" i="4"/>
  <c r="BH264" i="4"/>
  <c r="BG264" i="4"/>
  <c r="BF264" i="4"/>
  <c r="T264" i="4"/>
  <c r="R264" i="4"/>
  <c r="P264" i="4"/>
  <c r="BI261" i="4"/>
  <c r="BH261" i="4"/>
  <c r="BG261" i="4"/>
  <c r="BF261" i="4"/>
  <c r="T261" i="4"/>
  <c r="R261" i="4"/>
  <c r="P261" i="4"/>
  <c r="BI258" i="4"/>
  <c r="BH258" i="4"/>
  <c r="BG258" i="4"/>
  <c r="BF258" i="4"/>
  <c r="T258" i="4"/>
  <c r="R258" i="4"/>
  <c r="P258" i="4"/>
  <c r="BI255" i="4"/>
  <c r="BH255" i="4"/>
  <c r="BG255" i="4"/>
  <c r="BF255" i="4"/>
  <c r="T255" i="4"/>
  <c r="R255" i="4"/>
  <c r="P255" i="4"/>
  <c r="BI252" i="4"/>
  <c r="BH252" i="4"/>
  <c r="BG252" i="4"/>
  <c r="BF252" i="4"/>
  <c r="T252" i="4"/>
  <c r="R252" i="4"/>
  <c r="P252" i="4"/>
  <c r="BI249" i="4"/>
  <c r="BH249" i="4"/>
  <c r="BG249" i="4"/>
  <c r="BF249" i="4"/>
  <c r="T249" i="4"/>
  <c r="R249" i="4"/>
  <c r="P249" i="4"/>
  <c r="BI246" i="4"/>
  <c r="BH246" i="4"/>
  <c r="BG246" i="4"/>
  <c r="BF246" i="4"/>
  <c r="T246" i="4"/>
  <c r="R246" i="4"/>
  <c r="P246" i="4"/>
  <c r="BI243" i="4"/>
  <c r="BH243" i="4"/>
  <c r="BG243" i="4"/>
  <c r="BF243" i="4"/>
  <c r="T243" i="4"/>
  <c r="R243" i="4"/>
  <c r="P243" i="4"/>
  <c r="BI240" i="4"/>
  <c r="BH240" i="4"/>
  <c r="BG240" i="4"/>
  <c r="BF240" i="4"/>
  <c r="T240" i="4"/>
  <c r="R240" i="4"/>
  <c r="P240" i="4"/>
  <c r="BI238" i="4"/>
  <c r="BH238" i="4"/>
  <c r="BG238" i="4"/>
  <c r="BF238" i="4"/>
  <c r="T238" i="4"/>
  <c r="R238" i="4"/>
  <c r="P238" i="4"/>
  <c r="BI236" i="4"/>
  <c r="BH236" i="4"/>
  <c r="BG236" i="4"/>
  <c r="BF236" i="4"/>
  <c r="T236" i="4"/>
  <c r="R236" i="4"/>
  <c r="P236" i="4"/>
  <c r="BI234" i="4"/>
  <c r="BH234" i="4"/>
  <c r="BG234" i="4"/>
  <c r="BF234" i="4"/>
  <c r="T234" i="4"/>
  <c r="R234" i="4"/>
  <c r="P234" i="4"/>
  <c r="BI232" i="4"/>
  <c r="BH232" i="4"/>
  <c r="BG232" i="4"/>
  <c r="BF232" i="4"/>
  <c r="T232" i="4"/>
  <c r="R232" i="4"/>
  <c r="P232" i="4"/>
  <c r="BI230" i="4"/>
  <c r="BH230" i="4"/>
  <c r="BG230" i="4"/>
  <c r="BF230" i="4"/>
  <c r="T230" i="4"/>
  <c r="R230" i="4"/>
  <c r="P230" i="4"/>
  <c r="BI229" i="4"/>
  <c r="BH229" i="4"/>
  <c r="BG229" i="4"/>
  <c r="BF229" i="4"/>
  <c r="T229" i="4"/>
  <c r="R229" i="4"/>
  <c r="P229" i="4"/>
  <c r="BI228" i="4"/>
  <c r="BH228" i="4"/>
  <c r="BG228" i="4"/>
  <c r="BF228" i="4"/>
  <c r="T228" i="4"/>
  <c r="R228" i="4"/>
  <c r="P228" i="4"/>
  <c r="BI227" i="4"/>
  <c r="BH227" i="4"/>
  <c r="BG227" i="4"/>
  <c r="BF227" i="4"/>
  <c r="T227" i="4"/>
  <c r="R227" i="4"/>
  <c r="P227" i="4"/>
  <c r="BI226" i="4"/>
  <c r="BH226" i="4"/>
  <c r="BG226" i="4"/>
  <c r="BF226" i="4"/>
  <c r="T226" i="4"/>
  <c r="R226" i="4"/>
  <c r="P226" i="4"/>
  <c r="BI225" i="4"/>
  <c r="BH225" i="4"/>
  <c r="BG225" i="4"/>
  <c r="BF225" i="4"/>
  <c r="T225" i="4"/>
  <c r="R225" i="4"/>
  <c r="P225" i="4"/>
  <c r="BI224" i="4"/>
  <c r="BH224" i="4"/>
  <c r="BG224" i="4"/>
  <c r="BF224" i="4"/>
  <c r="T224" i="4"/>
  <c r="R224" i="4"/>
  <c r="P224" i="4"/>
  <c r="BI223" i="4"/>
  <c r="BH223" i="4"/>
  <c r="BG223" i="4"/>
  <c r="BF223" i="4"/>
  <c r="T223" i="4"/>
  <c r="R223" i="4"/>
  <c r="P223" i="4"/>
  <c r="BI222" i="4"/>
  <c r="BH222" i="4"/>
  <c r="BG222" i="4"/>
  <c r="BF222" i="4"/>
  <c r="T222" i="4"/>
  <c r="R222" i="4"/>
  <c r="P222" i="4"/>
  <c r="BI221" i="4"/>
  <c r="BH221" i="4"/>
  <c r="BG221" i="4"/>
  <c r="BF221" i="4"/>
  <c r="T221" i="4"/>
  <c r="R221" i="4"/>
  <c r="P221" i="4"/>
  <c r="BI220" i="4"/>
  <c r="BH220" i="4"/>
  <c r="BG220" i="4"/>
  <c r="BF220" i="4"/>
  <c r="T220" i="4"/>
  <c r="R220" i="4"/>
  <c r="P220" i="4"/>
  <c r="BI216" i="4"/>
  <c r="BH216" i="4"/>
  <c r="BG216" i="4"/>
  <c r="BF216" i="4"/>
  <c r="T216" i="4"/>
  <c r="R216" i="4"/>
  <c r="P216" i="4"/>
  <c r="BI214" i="4"/>
  <c r="BH214" i="4"/>
  <c r="BG214" i="4"/>
  <c r="BF214" i="4"/>
  <c r="T214" i="4"/>
  <c r="R214" i="4"/>
  <c r="P214" i="4"/>
  <c r="BI212" i="4"/>
  <c r="BH212" i="4"/>
  <c r="BG212" i="4"/>
  <c r="BF212" i="4"/>
  <c r="T212" i="4"/>
  <c r="R212" i="4"/>
  <c r="P212" i="4"/>
  <c r="BI210" i="4"/>
  <c r="BH210" i="4"/>
  <c r="BG210" i="4"/>
  <c r="BF210" i="4"/>
  <c r="T210" i="4"/>
  <c r="R210" i="4"/>
  <c r="P210" i="4"/>
  <c r="BI208" i="4"/>
  <c r="BH208" i="4"/>
  <c r="BG208" i="4"/>
  <c r="BF208" i="4"/>
  <c r="T208" i="4"/>
  <c r="R208" i="4"/>
  <c r="P208" i="4"/>
  <c r="BI206" i="4"/>
  <c r="BH206" i="4"/>
  <c r="BG206" i="4"/>
  <c r="BF206" i="4"/>
  <c r="T206" i="4"/>
  <c r="R206" i="4"/>
  <c r="P206" i="4"/>
  <c r="BI203" i="4"/>
  <c r="BH203" i="4"/>
  <c r="BG203" i="4"/>
  <c r="BF203" i="4"/>
  <c r="T203" i="4"/>
  <c r="R203" i="4"/>
  <c r="P203" i="4"/>
  <c r="BI201" i="4"/>
  <c r="BH201" i="4"/>
  <c r="BG201" i="4"/>
  <c r="BF201" i="4"/>
  <c r="T201" i="4"/>
  <c r="R201" i="4"/>
  <c r="P201" i="4"/>
  <c r="BI199" i="4"/>
  <c r="BH199" i="4"/>
  <c r="BG199" i="4"/>
  <c r="BF199" i="4"/>
  <c r="T199" i="4"/>
  <c r="R199" i="4"/>
  <c r="P199" i="4"/>
  <c r="BI197" i="4"/>
  <c r="BH197" i="4"/>
  <c r="BG197" i="4"/>
  <c r="BF197" i="4"/>
  <c r="T197" i="4"/>
  <c r="R197" i="4"/>
  <c r="P197" i="4"/>
  <c r="BI195" i="4"/>
  <c r="BH195" i="4"/>
  <c r="BG195" i="4"/>
  <c r="BF195" i="4"/>
  <c r="T195" i="4"/>
  <c r="R195" i="4"/>
  <c r="P195" i="4"/>
  <c r="BI193" i="4"/>
  <c r="BH193" i="4"/>
  <c r="BG193" i="4"/>
  <c r="BF193" i="4"/>
  <c r="T193" i="4"/>
  <c r="R193" i="4"/>
  <c r="P193" i="4"/>
  <c r="BI191" i="4"/>
  <c r="BH191" i="4"/>
  <c r="BG191" i="4"/>
  <c r="BF191" i="4"/>
  <c r="T191" i="4"/>
  <c r="R191" i="4"/>
  <c r="P191" i="4"/>
  <c r="BI189" i="4"/>
  <c r="BH189" i="4"/>
  <c r="BG189" i="4"/>
  <c r="BF189" i="4"/>
  <c r="T189" i="4"/>
  <c r="R189" i="4"/>
  <c r="P189" i="4"/>
  <c r="BI187" i="4"/>
  <c r="BH187" i="4"/>
  <c r="BG187" i="4"/>
  <c r="BF187" i="4"/>
  <c r="T187" i="4"/>
  <c r="R187" i="4"/>
  <c r="P187" i="4"/>
  <c r="BI185" i="4"/>
  <c r="BH185" i="4"/>
  <c r="BG185" i="4"/>
  <c r="BF185" i="4"/>
  <c r="T185" i="4"/>
  <c r="R185" i="4"/>
  <c r="P185" i="4"/>
  <c r="BI182" i="4"/>
  <c r="BH182" i="4"/>
  <c r="BG182" i="4"/>
  <c r="BF182" i="4"/>
  <c r="T182" i="4"/>
  <c r="R182" i="4"/>
  <c r="P182" i="4"/>
  <c r="BI180" i="4"/>
  <c r="BH180" i="4"/>
  <c r="BG180" i="4"/>
  <c r="BF180" i="4"/>
  <c r="T180" i="4"/>
  <c r="R180" i="4"/>
  <c r="P180" i="4"/>
  <c r="BI178" i="4"/>
  <c r="BH178" i="4"/>
  <c r="BG178" i="4"/>
  <c r="BF178" i="4"/>
  <c r="T178" i="4"/>
  <c r="R178" i="4"/>
  <c r="P178" i="4"/>
  <c r="BI176" i="4"/>
  <c r="BH176" i="4"/>
  <c r="BG176" i="4"/>
  <c r="BF176" i="4"/>
  <c r="T176" i="4"/>
  <c r="R176" i="4"/>
  <c r="P176" i="4"/>
  <c r="BI174" i="4"/>
  <c r="BH174" i="4"/>
  <c r="BG174" i="4"/>
  <c r="BF174" i="4"/>
  <c r="T174" i="4"/>
  <c r="R174" i="4"/>
  <c r="P174" i="4"/>
  <c r="BI172" i="4"/>
  <c r="BH172" i="4"/>
  <c r="BG172" i="4"/>
  <c r="BF172" i="4"/>
  <c r="T172" i="4"/>
  <c r="R172" i="4"/>
  <c r="P172" i="4"/>
  <c r="BI170" i="4"/>
  <c r="BH170" i="4"/>
  <c r="BG170" i="4"/>
  <c r="BF170" i="4"/>
  <c r="T170" i="4"/>
  <c r="R170" i="4"/>
  <c r="P170" i="4"/>
  <c r="BI167" i="4"/>
  <c r="BH167" i="4"/>
  <c r="BG167" i="4"/>
  <c r="BF167" i="4"/>
  <c r="T167" i="4"/>
  <c r="R167" i="4"/>
  <c r="P167" i="4"/>
  <c r="BI164" i="4"/>
  <c r="BH164" i="4"/>
  <c r="BG164" i="4"/>
  <c r="BF164" i="4"/>
  <c r="T164" i="4"/>
  <c r="R164" i="4"/>
  <c r="P164" i="4"/>
  <c r="BI162" i="4"/>
  <c r="BH162" i="4"/>
  <c r="BG162" i="4"/>
  <c r="BF162" i="4"/>
  <c r="T162" i="4"/>
  <c r="R162" i="4"/>
  <c r="P162" i="4"/>
  <c r="BI160" i="4"/>
  <c r="BH160" i="4"/>
  <c r="BG160" i="4"/>
  <c r="BF160" i="4"/>
  <c r="T160" i="4"/>
  <c r="R160" i="4"/>
  <c r="P160" i="4"/>
  <c r="BI155" i="4"/>
  <c r="BH155" i="4"/>
  <c r="BG155" i="4"/>
  <c r="BF155" i="4"/>
  <c r="T155" i="4"/>
  <c r="R155" i="4"/>
  <c r="P155" i="4"/>
  <c r="BI153" i="4"/>
  <c r="BH153" i="4"/>
  <c r="BG153" i="4"/>
  <c r="BF153" i="4"/>
  <c r="T153" i="4"/>
  <c r="R153" i="4"/>
  <c r="P153" i="4"/>
  <c r="BI151" i="4"/>
  <c r="BH151" i="4"/>
  <c r="BG151" i="4"/>
  <c r="BF151" i="4"/>
  <c r="T151" i="4"/>
  <c r="R151" i="4"/>
  <c r="P151" i="4"/>
  <c r="BI149" i="4"/>
  <c r="BH149" i="4"/>
  <c r="BG149" i="4"/>
  <c r="BF149" i="4"/>
  <c r="T149" i="4"/>
  <c r="R149" i="4"/>
  <c r="P149" i="4"/>
  <c r="BI147" i="4"/>
  <c r="BH147" i="4"/>
  <c r="BG147" i="4"/>
  <c r="BF147" i="4"/>
  <c r="T147" i="4"/>
  <c r="R147" i="4"/>
  <c r="P147" i="4"/>
  <c r="BI145" i="4"/>
  <c r="BH145" i="4"/>
  <c r="BG145" i="4"/>
  <c r="BF145" i="4"/>
  <c r="T145" i="4"/>
  <c r="R145" i="4"/>
  <c r="P145" i="4"/>
  <c r="BI143" i="4"/>
  <c r="BH143" i="4"/>
  <c r="BG143" i="4"/>
  <c r="BF143" i="4"/>
  <c r="T143" i="4"/>
  <c r="R143" i="4"/>
  <c r="P143" i="4"/>
  <c r="BI141" i="4"/>
  <c r="BH141" i="4"/>
  <c r="BG141" i="4"/>
  <c r="BF141" i="4"/>
  <c r="T141" i="4"/>
  <c r="R141" i="4"/>
  <c r="P141" i="4"/>
  <c r="BI139" i="4"/>
  <c r="BH139" i="4"/>
  <c r="BG139" i="4"/>
  <c r="BF139" i="4"/>
  <c r="T139" i="4"/>
  <c r="R139" i="4"/>
  <c r="P139" i="4"/>
  <c r="BI137" i="4"/>
  <c r="BH137" i="4"/>
  <c r="BG137" i="4"/>
  <c r="BF137" i="4"/>
  <c r="T137" i="4"/>
  <c r="R137" i="4"/>
  <c r="P137" i="4"/>
  <c r="BI135" i="4"/>
  <c r="BH135" i="4"/>
  <c r="BG135" i="4"/>
  <c r="BF135" i="4"/>
  <c r="T135" i="4"/>
  <c r="R135" i="4"/>
  <c r="P135" i="4"/>
  <c r="BI133" i="4"/>
  <c r="BH133" i="4"/>
  <c r="BG133" i="4"/>
  <c r="BF133" i="4"/>
  <c r="T133" i="4"/>
  <c r="R133" i="4"/>
  <c r="P133" i="4"/>
  <c r="BI131" i="4"/>
  <c r="BH131" i="4"/>
  <c r="BG131" i="4"/>
  <c r="BF131" i="4"/>
  <c r="T131" i="4"/>
  <c r="R131" i="4"/>
  <c r="P131" i="4"/>
  <c r="BI129" i="4"/>
  <c r="BH129" i="4"/>
  <c r="BG129" i="4"/>
  <c r="BF129" i="4"/>
  <c r="T129" i="4"/>
  <c r="R129" i="4"/>
  <c r="P129" i="4"/>
  <c r="BI127" i="4"/>
  <c r="BH127" i="4"/>
  <c r="BG127" i="4"/>
  <c r="BF127" i="4"/>
  <c r="T127" i="4"/>
  <c r="R127" i="4"/>
  <c r="P127" i="4"/>
  <c r="BI125" i="4"/>
  <c r="BH125" i="4"/>
  <c r="BG125" i="4"/>
  <c r="BF125" i="4"/>
  <c r="T125" i="4"/>
  <c r="R125" i="4"/>
  <c r="P125" i="4"/>
  <c r="BI123" i="4"/>
  <c r="BH123" i="4"/>
  <c r="BG123" i="4"/>
  <c r="BF123" i="4"/>
  <c r="T123" i="4"/>
  <c r="R123" i="4"/>
  <c r="P123" i="4"/>
  <c r="BI121" i="4"/>
  <c r="BH121" i="4"/>
  <c r="BG121" i="4"/>
  <c r="BF121" i="4"/>
  <c r="T121" i="4"/>
  <c r="R121" i="4"/>
  <c r="P121" i="4"/>
  <c r="BI119" i="4"/>
  <c r="BH119" i="4"/>
  <c r="BG119" i="4"/>
  <c r="BF119" i="4"/>
  <c r="T119" i="4"/>
  <c r="R119" i="4"/>
  <c r="P119" i="4"/>
  <c r="BI117" i="4"/>
  <c r="BH117" i="4"/>
  <c r="BG117" i="4"/>
  <c r="BF117" i="4"/>
  <c r="T117" i="4"/>
  <c r="R117" i="4"/>
  <c r="P117" i="4"/>
  <c r="BI115" i="4"/>
  <c r="BH115" i="4"/>
  <c r="BG115" i="4"/>
  <c r="BF115" i="4"/>
  <c r="T115" i="4"/>
  <c r="R115" i="4"/>
  <c r="P115" i="4"/>
  <c r="BI113" i="4"/>
  <c r="BH113" i="4"/>
  <c r="BG113" i="4"/>
  <c r="BF113" i="4"/>
  <c r="T113" i="4"/>
  <c r="R113" i="4"/>
  <c r="P113" i="4"/>
  <c r="BI111" i="4"/>
  <c r="BH111" i="4"/>
  <c r="BG111" i="4"/>
  <c r="BF111" i="4"/>
  <c r="T111" i="4"/>
  <c r="R111" i="4"/>
  <c r="P111" i="4"/>
  <c r="BI109" i="4"/>
  <c r="BH109" i="4"/>
  <c r="BG109" i="4"/>
  <c r="BF109" i="4"/>
  <c r="T109" i="4"/>
  <c r="R109" i="4"/>
  <c r="P109" i="4"/>
  <c r="BI107" i="4"/>
  <c r="BH107" i="4"/>
  <c r="BG107" i="4"/>
  <c r="BF107" i="4"/>
  <c r="T107" i="4"/>
  <c r="R107" i="4"/>
  <c r="P107" i="4"/>
  <c r="BI105" i="4"/>
  <c r="BH105" i="4"/>
  <c r="BG105" i="4"/>
  <c r="BF105" i="4"/>
  <c r="T105" i="4"/>
  <c r="R105" i="4"/>
  <c r="P105" i="4"/>
  <c r="BI103" i="4"/>
  <c r="BH103" i="4"/>
  <c r="BG103" i="4"/>
  <c r="BF103" i="4"/>
  <c r="T103" i="4"/>
  <c r="R103" i="4"/>
  <c r="P103" i="4"/>
  <c r="BI101" i="4"/>
  <c r="BH101" i="4"/>
  <c r="BG101" i="4"/>
  <c r="BF101" i="4"/>
  <c r="T101" i="4"/>
  <c r="R101" i="4"/>
  <c r="P101" i="4"/>
  <c r="BI99" i="4"/>
  <c r="BH99" i="4"/>
  <c r="BG99" i="4"/>
  <c r="BF99" i="4"/>
  <c r="T99" i="4"/>
  <c r="R99" i="4"/>
  <c r="P99" i="4"/>
  <c r="BI97" i="4"/>
  <c r="BH97" i="4"/>
  <c r="BG97" i="4"/>
  <c r="BF97" i="4"/>
  <c r="T97" i="4"/>
  <c r="R97" i="4"/>
  <c r="P97" i="4"/>
  <c r="BI95" i="4"/>
  <c r="BH95" i="4"/>
  <c r="BG95" i="4"/>
  <c r="BF95" i="4"/>
  <c r="T95" i="4"/>
  <c r="R95" i="4"/>
  <c r="P95" i="4"/>
  <c r="BI92" i="4"/>
  <c r="BH92" i="4"/>
  <c r="BG92" i="4"/>
  <c r="BF92" i="4"/>
  <c r="T92" i="4"/>
  <c r="R92" i="4"/>
  <c r="P92" i="4"/>
  <c r="BI89" i="4"/>
  <c r="BH89" i="4"/>
  <c r="BG89" i="4"/>
  <c r="BF89" i="4"/>
  <c r="T89" i="4"/>
  <c r="R89" i="4"/>
  <c r="P89" i="4"/>
  <c r="J85" i="4"/>
  <c r="F84" i="4"/>
  <c r="F82" i="4"/>
  <c r="E80" i="4"/>
  <c r="J59" i="4"/>
  <c r="F58" i="4"/>
  <c r="F56" i="4"/>
  <c r="E54" i="4"/>
  <c r="J23" i="4"/>
  <c r="E23" i="4"/>
  <c r="J84" i="4" s="1"/>
  <c r="J22" i="4"/>
  <c r="J20" i="4"/>
  <c r="E20" i="4"/>
  <c r="F85" i="4" s="1"/>
  <c r="J19" i="4"/>
  <c r="J14" i="4"/>
  <c r="J56" i="4" s="1"/>
  <c r="E7" i="4"/>
  <c r="E76" i="4"/>
  <c r="J39" i="3"/>
  <c r="J38" i="3"/>
  <c r="AY57" i="1"/>
  <c r="J37" i="3"/>
  <c r="AX57" i="1" s="1"/>
  <c r="BI86" i="3"/>
  <c r="BH86" i="3"/>
  <c r="F38" i="3" s="1"/>
  <c r="BC57" i="1" s="1"/>
  <c r="BG86" i="3"/>
  <c r="BF86" i="3"/>
  <c r="T86" i="3"/>
  <c r="T85" i="3"/>
  <c r="R86" i="3"/>
  <c r="R85" i="3" s="1"/>
  <c r="P86" i="3"/>
  <c r="P85" i="3"/>
  <c r="AU57" i="1"/>
  <c r="J82" i="3"/>
  <c r="F81" i="3"/>
  <c r="F79" i="3"/>
  <c r="E77" i="3"/>
  <c r="J59" i="3"/>
  <c r="F58" i="3"/>
  <c r="F56" i="3"/>
  <c r="E54" i="3"/>
  <c r="J23" i="3"/>
  <c r="E23" i="3"/>
  <c r="J81" i="3"/>
  <c r="J22" i="3"/>
  <c r="J20" i="3"/>
  <c r="E20" i="3"/>
  <c r="F59" i="3"/>
  <c r="J19" i="3"/>
  <c r="J14" i="3"/>
  <c r="J56" i="3" s="1"/>
  <c r="E7" i="3"/>
  <c r="E50" i="3"/>
  <c r="J39" i="2"/>
  <c r="J38" i="2"/>
  <c r="AY56" i="1"/>
  <c r="J37" i="2"/>
  <c r="AX56" i="1" s="1"/>
  <c r="BI256" i="2"/>
  <c r="BH256" i="2"/>
  <c r="BG256" i="2"/>
  <c r="BF256" i="2"/>
  <c r="T256" i="2"/>
  <c r="R256" i="2"/>
  <c r="P256" i="2"/>
  <c r="BI254" i="2"/>
  <c r="BH254" i="2"/>
  <c r="BG254" i="2"/>
  <c r="BF254" i="2"/>
  <c r="T254" i="2"/>
  <c r="R254" i="2"/>
  <c r="P254" i="2"/>
  <c r="BI252" i="2"/>
  <c r="BH252" i="2"/>
  <c r="BG252" i="2"/>
  <c r="BF252" i="2"/>
  <c r="T252" i="2"/>
  <c r="R252" i="2"/>
  <c r="P252" i="2"/>
  <c r="BI249" i="2"/>
  <c r="BH249" i="2"/>
  <c r="BG249" i="2"/>
  <c r="BF249" i="2"/>
  <c r="T249" i="2"/>
  <c r="R249" i="2"/>
  <c r="P249" i="2"/>
  <c r="BI246" i="2"/>
  <c r="BH246" i="2"/>
  <c r="BG246" i="2"/>
  <c r="BF246" i="2"/>
  <c r="T246" i="2"/>
  <c r="R246" i="2"/>
  <c r="P246" i="2"/>
  <c r="BI243" i="2"/>
  <c r="BH243" i="2"/>
  <c r="BG243" i="2"/>
  <c r="BF243" i="2"/>
  <c r="T243" i="2"/>
  <c r="R243" i="2"/>
  <c r="P243" i="2"/>
  <c r="BI240" i="2"/>
  <c r="BH240" i="2"/>
  <c r="BG240" i="2"/>
  <c r="BF240" i="2"/>
  <c r="T240" i="2"/>
  <c r="R240" i="2"/>
  <c r="P240" i="2"/>
  <c r="BI237" i="2"/>
  <c r="BH237" i="2"/>
  <c r="BG237" i="2"/>
  <c r="BF237" i="2"/>
  <c r="T237" i="2"/>
  <c r="R237" i="2"/>
  <c r="P237" i="2"/>
  <c r="BI234" i="2"/>
  <c r="BH234" i="2"/>
  <c r="BG234" i="2"/>
  <c r="BF234" i="2"/>
  <c r="T234" i="2"/>
  <c r="R234" i="2"/>
  <c r="P234" i="2"/>
  <c r="BI231" i="2"/>
  <c r="BH231" i="2"/>
  <c r="BG231" i="2"/>
  <c r="BF231" i="2"/>
  <c r="T231" i="2"/>
  <c r="R231" i="2"/>
  <c r="P231" i="2"/>
  <c r="BI229" i="2"/>
  <c r="BH229" i="2"/>
  <c r="BG229" i="2"/>
  <c r="BF229" i="2"/>
  <c r="T229" i="2"/>
  <c r="R229" i="2"/>
  <c r="P229" i="2"/>
  <c r="BI227" i="2"/>
  <c r="BH227" i="2"/>
  <c r="BG227" i="2"/>
  <c r="BF227" i="2"/>
  <c r="T227" i="2"/>
  <c r="R227" i="2"/>
  <c r="P227" i="2"/>
  <c r="BI225" i="2"/>
  <c r="BH225" i="2"/>
  <c r="BG225" i="2"/>
  <c r="BF225" i="2"/>
  <c r="T225" i="2"/>
  <c r="R225" i="2"/>
  <c r="P225" i="2"/>
  <c r="BI224" i="2"/>
  <c r="BH224" i="2"/>
  <c r="BG224" i="2"/>
  <c r="BF224" i="2"/>
  <c r="T224" i="2"/>
  <c r="R224" i="2"/>
  <c r="P224" i="2"/>
  <c r="BI223" i="2"/>
  <c r="BH223" i="2"/>
  <c r="BG223" i="2"/>
  <c r="BF223" i="2"/>
  <c r="T223" i="2"/>
  <c r="R223" i="2"/>
  <c r="P223" i="2"/>
  <c r="BI222" i="2"/>
  <c r="BH222" i="2"/>
  <c r="BG222" i="2"/>
  <c r="BF222" i="2"/>
  <c r="T222" i="2"/>
  <c r="R222" i="2"/>
  <c r="P222" i="2"/>
  <c r="BI221" i="2"/>
  <c r="BH221" i="2"/>
  <c r="BG221" i="2"/>
  <c r="BF221" i="2"/>
  <c r="T221" i="2"/>
  <c r="R221" i="2"/>
  <c r="P221" i="2"/>
  <c r="BI220" i="2"/>
  <c r="BH220" i="2"/>
  <c r="BG220" i="2"/>
  <c r="BF220" i="2"/>
  <c r="T220" i="2"/>
  <c r="R220" i="2"/>
  <c r="P220" i="2"/>
  <c r="BI219" i="2"/>
  <c r="BH219" i="2"/>
  <c r="BG219" i="2"/>
  <c r="BF219" i="2"/>
  <c r="T219" i="2"/>
  <c r="R219" i="2"/>
  <c r="P219" i="2"/>
  <c r="BI218" i="2"/>
  <c r="BH218" i="2"/>
  <c r="BG218" i="2"/>
  <c r="BF218" i="2"/>
  <c r="T218" i="2"/>
  <c r="R218" i="2"/>
  <c r="P218" i="2"/>
  <c r="BI217" i="2"/>
  <c r="BH217" i="2"/>
  <c r="BG217" i="2"/>
  <c r="BF217" i="2"/>
  <c r="T217" i="2"/>
  <c r="R217" i="2"/>
  <c r="P217" i="2"/>
  <c r="BI216" i="2"/>
  <c r="BH216" i="2"/>
  <c r="BG216" i="2"/>
  <c r="BF216" i="2"/>
  <c r="T216" i="2"/>
  <c r="R216" i="2"/>
  <c r="P216" i="2"/>
  <c r="BI215" i="2"/>
  <c r="BH215" i="2"/>
  <c r="BG215" i="2"/>
  <c r="BF215" i="2"/>
  <c r="T215" i="2"/>
  <c r="R215" i="2"/>
  <c r="P215" i="2"/>
  <c r="BI214" i="2"/>
  <c r="BH214" i="2"/>
  <c r="BG214" i="2"/>
  <c r="BF214" i="2"/>
  <c r="T214" i="2"/>
  <c r="R214" i="2"/>
  <c r="P214" i="2"/>
  <c r="BI213" i="2"/>
  <c r="BH213" i="2"/>
  <c r="BG213" i="2"/>
  <c r="BF213" i="2"/>
  <c r="T213" i="2"/>
  <c r="R213" i="2"/>
  <c r="P213" i="2"/>
  <c r="BI212" i="2"/>
  <c r="BH212" i="2"/>
  <c r="BG212" i="2"/>
  <c r="BF212" i="2"/>
  <c r="T212" i="2"/>
  <c r="R212" i="2"/>
  <c r="P212" i="2"/>
  <c r="BI211" i="2"/>
  <c r="BH211" i="2"/>
  <c r="BG211" i="2"/>
  <c r="BF211" i="2"/>
  <c r="T211" i="2"/>
  <c r="R211" i="2"/>
  <c r="P211" i="2"/>
  <c r="BI207" i="2"/>
  <c r="BH207" i="2"/>
  <c r="BG207" i="2"/>
  <c r="BF207" i="2"/>
  <c r="T207" i="2"/>
  <c r="R207" i="2"/>
  <c r="P207" i="2"/>
  <c r="BI205" i="2"/>
  <c r="BH205" i="2"/>
  <c r="BG205" i="2"/>
  <c r="BF205" i="2"/>
  <c r="T205" i="2"/>
  <c r="R205" i="2"/>
  <c r="P205" i="2"/>
  <c r="BI203" i="2"/>
  <c r="BH203" i="2"/>
  <c r="BG203" i="2"/>
  <c r="BF203" i="2"/>
  <c r="T203" i="2"/>
  <c r="R203" i="2"/>
  <c r="P203" i="2"/>
  <c r="BI201" i="2"/>
  <c r="BH201" i="2"/>
  <c r="BG201" i="2"/>
  <c r="BF201" i="2"/>
  <c r="T201" i="2"/>
  <c r="R201" i="2"/>
  <c r="P201" i="2"/>
  <c r="BI199" i="2"/>
  <c r="BH199" i="2"/>
  <c r="BG199" i="2"/>
  <c r="BF199" i="2"/>
  <c r="T199" i="2"/>
  <c r="R199" i="2"/>
  <c r="P199" i="2"/>
  <c r="BI196" i="2"/>
  <c r="BH196" i="2"/>
  <c r="BG196" i="2"/>
  <c r="BF196" i="2"/>
  <c r="T196" i="2"/>
  <c r="R196" i="2"/>
  <c r="P196" i="2"/>
  <c r="BI194" i="2"/>
  <c r="BH194" i="2"/>
  <c r="BG194" i="2"/>
  <c r="BF194" i="2"/>
  <c r="T194" i="2"/>
  <c r="R194" i="2"/>
  <c r="P194" i="2"/>
  <c r="BI192" i="2"/>
  <c r="BH192" i="2"/>
  <c r="BG192" i="2"/>
  <c r="BF192" i="2"/>
  <c r="T192" i="2"/>
  <c r="R192" i="2"/>
  <c r="P192" i="2"/>
  <c r="BI190" i="2"/>
  <c r="BH190" i="2"/>
  <c r="BG190" i="2"/>
  <c r="BF190" i="2"/>
  <c r="T190" i="2"/>
  <c r="R190" i="2"/>
  <c r="P190" i="2"/>
  <c r="BI188" i="2"/>
  <c r="BH188" i="2"/>
  <c r="BG188" i="2"/>
  <c r="BF188" i="2"/>
  <c r="T188" i="2"/>
  <c r="R188" i="2"/>
  <c r="P188" i="2"/>
  <c r="BI186" i="2"/>
  <c r="BH186" i="2"/>
  <c r="BG186" i="2"/>
  <c r="BF186" i="2"/>
  <c r="T186" i="2"/>
  <c r="R186" i="2"/>
  <c r="P186" i="2"/>
  <c r="BI184" i="2"/>
  <c r="BH184" i="2"/>
  <c r="BG184" i="2"/>
  <c r="BF184" i="2"/>
  <c r="T184" i="2"/>
  <c r="R184" i="2"/>
  <c r="P184" i="2"/>
  <c r="BI182" i="2"/>
  <c r="BH182" i="2"/>
  <c r="BG182" i="2"/>
  <c r="BF182" i="2"/>
  <c r="T182" i="2"/>
  <c r="R182" i="2"/>
  <c r="P182" i="2"/>
  <c r="BI180" i="2"/>
  <c r="BH180" i="2"/>
  <c r="BG180" i="2"/>
  <c r="BF180" i="2"/>
  <c r="T180" i="2"/>
  <c r="R180" i="2"/>
  <c r="P180" i="2"/>
  <c r="BI178" i="2"/>
  <c r="BH178" i="2"/>
  <c r="BG178" i="2"/>
  <c r="BF178" i="2"/>
  <c r="T178" i="2"/>
  <c r="R178" i="2"/>
  <c r="P178" i="2"/>
  <c r="BI176" i="2"/>
  <c r="BH176" i="2"/>
  <c r="BG176" i="2"/>
  <c r="BF176" i="2"/>
  <c r="T176" i="2"/>
  <c r="R176" i="2"/>
  <c r="P176" i="2"/>
  <c r="BI174" i="2"/>
  <c r="BH174" i="2"/>
  <c r="BG174" i="2"/>
  <c r="BF174" i="2"/>
  <c r="T174" i="2"/>
  <c r="R174" i="2"/>
  <c r="P174" i="2"/>
  <c r="BI172" i="2"/>
  <c r="BH172" i="2"/>
  <c r="BG172" i="2"/>
  <c r="BF172" i="2"/>
  <c r="T172" i="2"/>
  <c r="R172" i="2"/>
  <c r="P172" i="2"/>
  <c r="BI170" i="2"/>
  <c r="BH170" i="2"/>
  <c r="BG170" i="2"/>
  <c r="BF170" i="2"/>
  <c r="T170" i="2"/>
  <c r="R170" i="2"/>
  <c r="P170" i="2"/>
  <c r="BI167" i="2"/>
  <c r="BH167" i="2"/>
  <c r="BG167" i="2"/>
  <c r="BF167" i="2"/>
  <c r="T167" i="2"/>
  <c r="R167" i="2"/>
  <c r="P167" i="2"/>
  <c r="BI165" i="2"/>
  <c r="BH165" i="2"/>
  <c r="BG165" i="2"/>
  <c r="BF165" i="2"/>
  <c r="T165" i="2"/>
  <c r="R165" i="2"/>
  <c r="P165" i="2"/>
  <c r="BI163" i="2"/>
  <c r="BH163" i="2"/>
  <c r="BG163" i="2"/>
  <c r="BF163" i="2"/>
  <c r="T163" i="2"/>
  <c r="R163" i="2"/>
  <c r="P163" i="2"/>
  <c r="BI161" i="2"/>
  <c r="BH161" i="2"/>
  <c r="BG161" i="2"/>
  <c r="BF161" i="2"/>
  <c r="T161" i="2"/>
  <c r="R161" i="2"/>
  <c r="P161" i="2"/>
  <c r="BI158" i="2"/>
  <c r="BH158" i="2"/>
  <c r="BG158" i="2"/>
  <c r="BF158" i="2"/>
  <c r="T158" i="2"/>
  <c r="R158" i="2"/>
  <c r="P158" i="2"/>
  <c r="BI153" i="2"/>
  <c r="BH153" i="2"/>
  <c r="BG153" i="2"/>
  <c r="BF153" i="2"/>
  <c r="T153" i="2"/>
  <c r="R153" i="2"/>
  <c r="P153" i="2"/>
  <c r="BI151" i="2"/>
  <c r="BH151" i="2"/>
  <c r="BG151" i="2"/>
  <c r="BF151" i="2"/>
  <c r="T151" i="2"/>
  <c r="R151" i="2"/>
  <c r="P151" i="2"/>
  <c r="BI149" i="2"/>
  <c r="BH149" i="2"/>
  <c r="BG149" i="2"/>
  <c r="BF149" i="2"/>
  <c r="T149" i="2"/>
  <c r="R149" i="2"/>
  <c r="P149" i="2"/>
  <c r="BI147" i="2"/>
  <c r="BH147" i="2"/>
  <c r="BG147" i="2"/>
  <c r="BF147" i="2"/>
  <c r="T147" i="2"/>
  <c r="R147" i="2"/>
  <c r="P147" i="2"/>
  <c r="BI145" i="2"/>
  <c r="BH145" i="2"/>
  <c r="BG145" i="2"/>
  <c r="BF145" i="2"/>
  <c r="T145" i="2"/>
  <c r="R145" i="2"/>
  <c r="P145" i="2"/>
  <c r="BI143" i="2"/>
  <c r="BH143" i="2"/>
  <c r="BG143" i="2"/>
  <c r="BF143" i="2"/>
  <c r="T143" i="2"/>
  <c r="R143" i="2"/>
  <c r="P143" i="2"/>
  <c r="BI141" i="2"/>
  <c r="BH141" i="2"/>
  <c r="BG141" i="2"/>
  <c r="BF141" i="2"/>
  <c r="T141" i="2"/>
  <c r="R141" i="2"/>
  <c r="P141" i="2"/>
  <c r="BI139" i="2"/>
  <c r="BH139" i="2"/>
  <c r="BG139" i="2"/>
  <c r="BF139" i="2"/>
  <c r="T139" i="2"/>
  <c r="R139" i="2"/>
  <c r="P139" i="2"/>
  <c r="BI137" i="2"/>
  <c r="BH137" i="2"/>
  <c r="BG137" i="2"/>
  <c r="BF137" i="2"/>
  <c r="T137" i="2"/>
  <c r="R137" i="2"/>
  <c r="P137" i="2"/>
  <c r="BI135" i="2"/>
  <c r="BH135" i="2"/>
  <c r="BG135" i="2"/>
  <c r="BF135" i="2"/>
  <c r="T135" i="2"/>
  <c r="R135" i="2"/>
  <c r="P135" i="2"/>
  <c r="BI133" i="2"/>
  <c r="BH133" i="2"/>
  <c r="BG133" i="2"/>
  <c r="BF133" i="2"/>
  <c r="T133" i="2"/>
  <c r="R133" i="2"/>
  <c r="P133" i="2"/>
  <c r="BI131" i="2"/>
  <c r="BH131" i="2"/>
  <c r="BG131" i="2"/>
  <c r="BF131" i="2"/>
  <c r="T131" i="2"/>
  <c r="R131" i="2"/>
  <c r="P131" i="2"/>
  <c r="BI129" i="2"/>
  <c r="BH129" i="2"/>
  <c r="BG129" i="2"/>
  <c r="BF129" i="2"/>
  <c r="T129" i="2"/>
  <c r="R129" i="2"/>
  <c r="P129" i="2"/>
  <c r="BI127" i="2"/>
  <c r="BH127" i="2"/>
  <c r="BG127" i="2"/>
  <c r="BF127" i="2"/>
  <c r="T127" i="2"/>
  <c r="R127" i="2"/>
  <c r="P127" i="2"/>
  <c r="BI125" i="2"/>
  <c r="BH125" i="2"/>
  <c r="BG125" i="2"/>
  <c r="BF125" i="2"/>
  <c r="T125" i="2"/>
  <c r="R125" i="2"/>
  <c r="P125" i="2"/>
  <c r="BI123" i="2"/>
  <c r="BH123" i="2"/>
  <c r="BG123" i="2"/>
  <c r="BF123" i="2"/>
  <c r="T123" i="2"/>
  <c r="R123" i="2"/>
  <c r="P123" i="2"/>
  <c r="BI121" i="2"/>
  <c r="BH121" i="2"/>
  <c r="BG121" i="2"/>
  <c r="BF121" i="2"/>
  <c r="T121" i="2"/>
  <c r="R121" i="2"/>
  <c r="P121" i="2"/>
  <c r="BI119" i="2"/>
  <c r="BH119" i="2"/>
  <c r="BG119" i="2"/>
  <c r="BF119" i="2"/>
  <c r="T119" i="2"/>
  <c r="R119" i="2"/>
  <c r="P119" i="2"/>
  <c r="BI117" i="2"/>
  <c r="BH117" i="2"/>
  <c r="BG117" i="2"/>
  <c r="BF117" i="2"/>
  <c r="T117" i="2"/>
  <c r="R117" i="2"/>
  <c r="P117" i="2"/>
  <c r="BI115" i="2"/>
  <c r="BH115" i="2"/>
  <c r="BG115" i="2"/>
  <c r="BF115" i="2"/>
  <c r="T115" i="2"/>
  <c r="R115" i="2"/>
  <c r="P115" i="2"/>
  <c r="BI113" i="2"/>
  <c r="BH113" i="2"/>
  <c r="BG113" i="2"/>
  <c r="BF113" i="2"/>
  <c r="T113" i="2"/>
  <c r="R113" i="2"/>
  <c r="P113" i="2"/>
  <c r="BI111" i="2"/>
  <c r="BH111" i="2"/>
  <c r="BG111" i="2"/>
  <c r="BF111" i="2"/>
  <c r="T111" i="2"/>
  <c r="R111" i="2"/>
  <c r="P111" i="2"/>
  <c r="BI109" i="2"/>
  <c r="BH109" i="2"/>
  <c r="BG109" i="2"/>
  <c r="BF109" i="2"/>
  <c r="T109" i="2"/>
  <c r="R109" i="2"/>
  <c r="P109" i="2"/>
  <c r="BI107" i="2"/>
  <c r="BH107" i="2"/>
  <c r="BG107" i="2"/>
  <c r="BF107" i="2"/>
  <c r="T107" i="2"/>
  <c r="R107" i="2"/>
  <c r="P107" i="2"/>
  <c r="BI105" i="2"/>
  <c r="BH105" i="2"/>
  <c r="BG105" i="2"/>
  <c r="BF105" i="2"/>
  <c r="T105" i="2"/>
  <c r="R105" i="2"/>
  <c r="P105" i="2"/>
  <c r="BI103" i="2"/>
  <c r="BH103" i="2"/>
  <c r="BG103" i="2"/>
  <c r="BF103" i="2"/>
  <c r="T103" i="2"/>
  <c r="R103" i="2"/>
  <c r="P103" i="2"/>
  <c r="BI101" i="2"/>
  <c r="BH101" i="2"/>
  <c r="BG101" i="2"/>
  <c r="BF101" i="2"/>
  <c r="T101" i="2"/>
  <c r="R101" i="2"/>
  <c r="P101" i="2"/>
  <c r="BI99" i="2"/>
  <c r="BH99" i="2"/>
  <c r="BG99" i="2"/>
  <c r="BF99" i="2"/>
  <c r="T99" i="2"/>
  <c r="R99" i="2"/>
  <c r="P99" i="2"/>
  <c r="BI97" i="2"/>
  <c r="BH97" i="2"/>
  <c r="BG97" i="2"/>
  <c r="BF97" i="2"/>
  <c r="T97" i="2"/>
  <c r="R97" i="2"/>
  <c r="P97" i="2"/>
  <c r="BI95" i="2"/>
  <c r="BH95" i="2"/>
  <c r="BG95" i="2"/>
  <c r="BF95" i="2"/>
  <c r="T95" i="2"/>
  <c r="R95" i="2"/>
  <c r="P95" i="2"/>
  <c r="BI92" i="2"/>
  <c r="BH92" i="2"/>
  <c r="BG92" i="2"/>
  <c r="BF92" i="2"/>
  <c r="T92" i="2"/>
  <c r="R92" i="2"/>
  <c r="P92" i="2"/>
  <c r="BI89" i="2"/>
  <c r="BH89" i="2"/>
  <c r="BG89" i="2"/>
  <c r="BF89" i="2"/>
  <c r="T89" i="2"/>
  <c r="R89" i="2"/>
  <c r="P89" i="2"/>
  <c r="J85" i="2"/>
  <c r="F84" i="2"/>
  <c r="F82" i="2"/>
  <c r="E80" i="2"/>
  <c r="J59" i="2"/>
  <c r="F58" i="2"/>
  <c r="F56" i="2"/>
  <c r="E54" i="2"/>
  <c r="J23" i="2"/>
  <c r="E23" i="2"/>
  <c r="J84" i="2" s="1"/>
  <c r="J22" i="2"/>
  <c r="J20" i="2"/>
  <c r="E20" i="2"/>
  <c r="F85" i="2" s="1"/>
  <c r="J19" i="2"/>
  <c r="J14" i="2"/>
  <c r="J82" i="2"/>
  <c r="E7" i="2"/>
  <c r="E76" i="2" s="1"/>
  <c r="L50" i="1"/>
  <c r="AM50" i="1"/>
  <c r="AM49" i="1"/>
  <c r="L49" i="1"/>
  <c r="AM47" i="1"/>
  <c r="L47" i="1"/>
  <c r="L45" i="1"/>
  <c r="L44" i="1"/>
  <c r="J91" i="28"/>
  <c r="BK88" i="28"/>
  <c r="BK85" i="28"/>
  <c r="BK218" i="26"/>
  <c r="BK202" i="26"/>
  <c r="J165" i="26"/>
  <c r="BK137" i="26"/>
  <c r="J114" i="26"/>
  <c r="J150" i="24"/>
  <c r="BK124" i="24"/>
  <c r="J104" i="24"/>
  <c r="BK91" i="24"/>
  <c r="J203" i="22"/>
  <c r="BK188" i="22"/>
  <c r="BK164" i="22"/>
  <c r="J155" i="22"/>
  <c r="J132" i="22"/>
  <c r="J113" i="22"/>
  <c r="J97" i="22"/>
  <c r="BK151" i="20"/>
  <c r="J133" i="20"/>
  <c r="BK104" i="20"/>
  <c r="BK86" i="19"/>
  <c r="BK157" i="18"/>
  <c r="BK139" i="18"/>
  <c r="BK130" i="18"/>
  <c r="J118" i="18"/>
  <c r="BK86" i="17"/>
  <c r="J162" i="16"/>
  <c r="J150" i="16"/>
  <c r="J132" i="16"/>
  <c r="J124" i="16"/>
  <c r="J95" i="16"/>
  <c r="BK86" i="15"/>
  <c r="J133" i="14"/>
  <c r="BK121" i="14"/>
  <c r="BK99" i="14"/>
  <c r="BK89" i="14"/>
  <c r="J186" i="12"/>
  <c r="BK162" i="12"/>
  <c r="J144" i="12"/>
  <c r="J127" i="12"/>
  <c r="J104" i="12"/>
  <c r="BK89" i="12"/>
  <c r="J170" i="10"/>
  <c r="J156" i="10"/>
  <c r="J147" i="10"/>
  <c r="BK130" i="10"/>
  <c r="BK116" i="10"/>
  <c r="J93" i="10"/>
  <c r="J95" i="9"/>
  <c r="J235" i="8"/>
  <c r="BK208" i="8"/>
  <c r="BK201" i="8"/>
  <c r="J187" i="8"/>
  <c r="BK154" i="8"/>
  <c r="J135" i="8"/>
  <c r="BK121" i="8"/>
  <c r="BK99" i="8"/>
  <c r="J232" i="6"/>
  <c r="J220" i="6"/>
  <c r="J216" i="6"/>
  <c r="J209" i="6"/>
  <c r="BK198" i="6"/>
  <c r="BK181" i="6"/>
  <c r="BK229" i="4"/>
  <c r="BK222" i="4"/>
  <c r="J214" i="4"/>
  <c r="J208" i="4"/>
  <c r="BK201" i="4"/>
  <c r="BK185" i="4"/>
  <c r="BK178" i="4"/>
  <c r="J162" i="4"/>
  <c r="J133" i="4"/>
  <c r="J111" i="4"/>
  <c r="J99" i="4"/>
  <c r="BK254" i="2"/>
  <c r="BK234" i="2"/>
  <c r="BK224" i="2"/>
  <c r="J218" i="2"/>
  <c r="BK211" i="2"/>
  <c r="BK196" i="2"/>
  <c r="BK182" i="2"/>
  <c r="J174" i="2"/>
  <c r="BK158" i="2"/>
  <c r="BK145" i="2"/>
  <c r="J137" i="2"/>
  <c r="BK113" i="2"/>
  <c r="BK89" i="2"/>
  <c r="AS67" i="1"/>
  <c r="BK82" i="28"/>
  <c r="BK189" i="26"/>
  <c r="J177" i="26"/>
  <c r="BK151" i="26"/>
  <c r="J141" i="26"/>
  <c r="J119" i="26"/>
  <c r="J147" i="24"/>
  <c r="J128" i="24"/>
  <c r="BK106" i="24"/>
  <c r="J92" i="23"/>
  <c r="J206" i="22"/>
  <c r="BK194" i="22"/>
  <c r="BK176" i="22"/>
  <c r="J164" i="22"/>
  <c r="J152" i="22"/>
  <c r="J136" i="22"/>
  <c r="BK121" i="22"/>
  <c r="BK107" i="22"/>
  <c r="J89" i="22"/>
  <c r="BK136" i="20"/>
  <c r="BK123" i="20"/>
  <c r="BK99" i="20"/>
  <c r="J89" i="20"/>
  <c r="BK148" i="18"/>
  <c r="J122" i="18"/>
  <c r="J110" i="18"/>
  <c r="J98" i="18"/>
  <c r="BK162" i="16"/>
  <c r="BK150" i="16"/>
  <c r="J138" i="16"/>
  <c r="BK126" i="16"/>
  <c r="BK115" i="16"/>
  <c r="J86" i="15"/>
  <c r="J145" i="14"/>
  <c r="BK115" i="14"/>
  <c r="BK104" i="14"/>
  <c r="BK92" i="13"/>
  <c r="BK183" i="12"/>
  <c r="BK168" i="12"/>
  <c r="J147" i="12"/>
  <c r="BK134" i="12"/>
  <c r="BK116" i="12"/>
  <c r="J91" i="12"/>
  <c r="BK181" i="10"/>
  <c r="J164" i="10"/>
  <c r="BK144" i="10"/>
  <c r="BK128" i="10"/>
  <c r="BK114" i="10"/>
  <c r="BK95" i="9"/>
  <c r="BK251" i="8"/>
  <c r="BK244" i="8"/>
  <c r="BK223" i="8"/>
  <c r="J214" i="8"/>
  <c r="BK205" i="8"/>
  <c r="BK187" i="8"/>
  <c r="BK178" i="8"/>
  <c r="BK170" i="8"/>
  <c r="BK162" i="8"/>
  <c r="BK143" i="8"/>
  <c r="BK133" i="8"/>
  <c r="J127" i="8"/>
  <c r="J113" i="8"/>
  <c r="BK92" i="8"/>
  <c r="J251" i="6"/>
  <c r="BK211" i="6"/>
  <c r="BK200" i="6"/>
  <c r="BK196" i="6"/>
  <c r="J176" i="6"/>
  <c r="BK166" i="6"/>
  <c r="BK154" i="6"/>
  <c r="BK143" i="6"/>
  <c r="J137" i="6"/>
  <c r="BK127" i="6"/>
  <c r="J111" i="6"/>
  <c r="BK92" i="6"/>
  <c r="BK92" i="5"/>
  <c r="BK267" i="4"/>
  <c r="J234" i="4"/>
  <c r="BK228" i="4"/>
  <c r="J223" i="4"/>
  <c r="BK216" i="4"/>
  <c r="BK191" i="4"/>
  <c r="J172" i="4"/>
  <c r="J151" i="4"/>
  <c r="BK133" i="4"/>
  <c r="J121" i="4"/>
  <c r="BK99" i="4"/>
  <c r="BK86" i="3"/>
  <c r="J243" i="2"/>
  <c r="J221" i="2"/>
  <c r="J212" i="2"/>
  <c r="J196" i="2"/>
  <c r="BK184" i="2"/>
  <c r="J170" i="2"/>
  <c r="BK127" i="2"/>
  <c r="BK115" i="2"/>
  <c r="J105" i="2"/>
  <c r="BK92" i="2"/>
  <c r="BK213" i="26"/>
  <c r="BK192" i="26"/>
  <c r="J172" i="26"/>
  <c r="J159" i="26"/>
  <c r="BK149" i="26"/>
  <c r="BK135" i="26"/>
  <c r="BK127" i="26"/>
  <c r="J111" i="26"/>
  <c r="BK91" i="26"/>
  <c r="BK86" i="25"/>
  <c r="J130" i="24"/>
  <c r="BK114" i="24"/>
  <c r="BK104" i="24"/>
  <c r="J93" i="24"/>
  <c r="BK89" i="23"/>
  <c r="J211" i="22"/>
  <c r="J197" i="22"/>
  <c r="BK173" i="22"/>
  <c r="BK152" i="22"/>
  <c r="BK138" i="22"/>
  <c r="J110" i="22"/>
  <c r="BK86" i="21"/>
  <c r="BK148" i="20"/>
  <c r="J136" i="20"/>
  <c r="J123" i="20"/>
  <c r="J115" i="20"/>
  <c r="J104" i="20"/>
  <c r="J93" i="20"/>
  <c r="J157" i="18"/>
  <c r="J139" i="18"/>
  <c r="BK122" i="18"/>
  <c r="J115" i="18"/>
  <c r="J101" i="18"/>
  <c r="J89" i="18"/>
  <c r="BK168" i="16"/>
  <c r="J141" i="16"/>
  <c r="J120" i="16"/>
  <c r="J106" i="16"/>
  <c r="J93" i="16"/>
  <c r="BK142" i="14"/>
  <c r="BK127" i="14"/>
  <c r="J121" i="14"/>
  <c r="J104" i="14"/>
  <c r="J89" i="13"/>
  <c r="J136" i="10"/>
  <c r="J110" i="10"/>
  <c r="BK89" i="9"/>
  <c r="BK232" i="8"/>
  <c r="J220" i="8"/>
  <c r="J191" i="8"/>
  <c r="J185" i="8"/>
  <c r="BK168" i="8"/>
  <c r="J143" i="8"/>
  <c r="J103" i="8"/>
  <c r="J247" i="6"/>
  <c r="BK229" i="6"/>
  <c r="BK205" i="6"/>
  <c r="J195" i="6"/>
  <c r="J170" i="6"/>
  <c r="BK159" i="6"/>
  <c r="J143" i="6"/>
  <c r="BK123" i="6"/>
  <c r="BK115" i="6"/>
  <c r="J105" i="6"/>
  <c r="J92" i="6"/>
  <c r="BK89" i="5"/>
  <c r="J264" i="4"/>
  <c r="J252" i="4"/>
  <c r="J228" i="4"/>
  <c r="BK206" i="4"/>
  <c r="J180" i="4"/>
  <c r="J155" i="4"/>
  <c r="J145" i="4"/>
  <c r="BK137" i="4"/>
  <c r="J109" i="4"/>
  <c r="J86" i="3"/>
  <c r="BK240" i="2"/>
  <c r="BK223" i="2"/>
  <c r="BK216" i="2"/>
  <c r="J192" i="2"/>
  <c r="J182" i="2"/>
  <c r="BK147" i="2"/>
  <c r="J127" i="2"/>
  <c r="J115" i="2"/>
  <c r="BK109" i="2"/>
  <c r="J99" i="2"/>
  <c r="AS55" i="1"/>
  <c r="BK183" i="26"/>
  <c r="J161" i="26"/>
  <c r="J131" i="26"/>
  <c r="J109" i="26"/>
  <c r="BK93" i="26"/>
  <c r="J121" i="24"/>
  <c r="J174" i="12"/>
  <c r="J165" i="12"/>
  <c r="BK141" i="12"/>
  <c r="BK132" i="12"/>
  <c r="J116" i="12"/>
  <c r="BK104" i="12"/>
  <c r="J93" i="12"/>
  <c r="J181" i="10"/>
  <c r="BK173" i="10"/>
  <c r="J150" i="10"/>
  <c r="J130" i="10"/>
  <c r="BK108" i="10"/>
  <c r="J92" i="9"/>
  <c r="BK229" i="8"/>
  <c r="J204" i="8"/>
  <c r="BK199" i="8"/>
  <c r="BK191" i="8"/>
  <c r="J170" i="8"/>
  <c r="BK159" i="8"/>
  <c r="BK131" i="8"/>
  <c r="BK123" i="8"/>
  <c r="BK105" i="8"/>
  <c r="J92" i="8"/>
  <c r="BK232" i="6"/>
  <c r="J205" i="6"/>
  <c r="J201" i="6"/>
  <c r="BK187" i="6"/>
  <c r="J159" i="6"/>
  <c r="J139" i="6"/>
  <c r="J131" i="6"/>
  <c r="BK121" i="6"/>
  <c r="J109" i="6"/>
  <c r="J101" i="6"/>
  <c r="BK101" i="5"/>
  <c r="BK261" i="4"/>
  <c r="J246" i="4"/>
  <c r="J236" i="4"/>
  <c r="BK225" i="4"/>
  <c r="BK214" i="4"/>
  <c r="J203" i="4"/>
  <c r="J187" i="4"/>
  <c r="J176" i="4"/>
  <c r="BK149" i="4"/>
  <c r="J131" i="4"/>
  <c r="BK123" i="4"/>
  <c r="J115" i="4"/>
  <c r="J107" i="4"/>
  <c r="J92" i="4"/>
  <c r="J234" i="2"/>
  <c r="J219" i="2"/>
  <c r="J211" i="2"/>
  <c r="J199" i="2"/>
  <c r="J176" i="2"/>
  <c r="J161" i="2"/>
  <c r="J143" i="2"/>
  <c r="BK135" i="2"/>
  <c r="J123" i="2"/>
  <c r="BK101" i="2"/>
  <c r="AS79" i="1"/>
  <c r="F39" i="25"/>
  <c r="BD90" i="1" s="1"/>
  <c r="F39" i="15"/>
  <c r="BD75" i="1" s="1"/>
  <c r="J36" i="19"/>
  <c r="AW81" i="1" s="1"/>
  <c r="BK91" i="28"/>
  <c r="J88" i="28"/>
  <c r="J85" i="28"/>
  <c r="BK216" i="26"/>
  <c r="J208" i="26"/>
  <c r="BK180" i="26"/>
  <c r="BK153" i="26"/>
  <c r="BK131" i="26"/>
  <c r="BK111" i="26"/>
  <c r="BK144" i="24"/>
  <c r="J114" i="24"/>
  <c r="BK97" i="24"/>
  <c r="BK89" i="24"/>
  <c r="J200" i="22"/>
  <c r="J185" i="22"/>
  <c r="J176" i="22"/>
  <c r="J158" i="22"/>
  <c r="J138" i="22"/>
  <c r="J121" i="22"/>
  <c r="J107" i="22"/>
  <c r="J93" i="22"/>
  <c r="J154" i="20"/>
  <c r="BK139" i="20"/>
  <c r="J99" i="20"/>
  <c r="J160" i="18"/>
  <c r="J142" i="18"/>
  <c r="J133" i="18"/>
  <c r="BK120" i="18"/>
  <c r="J89" i="17"/>
  <c r="BK156" i="16"/>
  <c r="BK138" i="16"/>
  <c r="J126" i="16"/>
  <c r="BK100" i="16"/>
  <c r="BK91" i="16"/>
  <c r="BK145" i="14"/>
  <c r="BK130" i="14"/>
  <c r="J115" i="14"/>
  <c r="J97" i="14"/>
  <c r="J189" i="12"/>
  <c r="J171" i="12"/>
  <c r="BK153" i="12"/>
  <c r="J132" i="12"/>
  <c r="J110" i="12"/>
  <c r="J95" i="12"/>
  <c r="J173" i="10"/>
  <c r="J158" i="10"/>
  <c r="BK150" i="10"/>
  <c r="BK136" i="10"/>
  <c r="J124" i="10"/>
  <c r="J96" i="10"/>
  <c r="BK86" i="9"/>
  <c r="J216" i="8"/>
  <c r="J206" i="8"/>
  <c r="J200" i="8"/>
  <c r="BK176" i="8"/>
  <c r="J152" i="8"/>
  <c r="J133" i="8"/>
  <c r="J119" i="8"/>
  <c r="BK107" i="8"/>
  <c r="J241" i="6"/>
  <c r="BK223" i="6"/>
  <c r="BK218" i="6"/>
  <c r="BK214" i="6"/>
  <c r="BK195" i="6"/>
  <c r="BK174" i="6"/>
  <c r="BK221" i="4"/>
  <c r="J199" i="4"/>
  <c r="BK193" i="4"/>
  <c r="BK167" i="4"/>
  <c r="BK145" i="4"/>
  <c r="BK117" i="4"/>
  <c r="BK107" i="4"/>
  <c r="J97" i="4"/>
  <c r="BK252" i="2"/>
  <c r="BK225" i="2"/>
  <c r="BK213" i="2"/>
  <c r="J205" i="2"/>
  <c r="J188" i="2"/>
  <c r="BK178" i="2"/>
  <c r="BK167" i="2"/>
  <c r="BK151" i="2"/>
  <c r="BK143" i="2"/>
  <c r="J139" i="2"/>
  <c r="BK97" i="2"/>
  <c r="AS73" i="1"/>
  <c r="BK84" i="28"/>
  <c r="BK89" i="27"/>
  <c r="J216" i="26"/>
  <c r="J170" i="26"/>
  <c r="J153" i="26"/>
  <c r="J124" i="26"/>
  <c r="J91" i="26"/>
  <c r="BK138" i="24"/>
  <c r="BK132" i="24"/>
  <c r="J117" i="24"/>
  <c r="J102" i="24"/>
  <c r="J89" i="23"/>
  <c r="BK203" i="22"/>
  <c r="BK185" i="22"/>
  <c r="J170" i="22"/>
  <c r="BK158" i="22"/>
  <c r="BK149" i="22"/>
  <c r="BK132" i="22"/>
  <c r="BK119" i="22"/>
  <c r="BK104" i="22"/>
  <c r="J86" i="21"/>
  <c r="BK127" i="20"/>
  <c r="BK115" i="20"/>
  <c r="BK107" i="20"/>
  <c r="J91" i="20"/>
  <c r="BK154" i="18"/>
  <c r="BK127" i="18"/>
  <c r="BK118" i="18"/>
  <c r="BK107" i="18"/>
  <c r="BK89" i="18"/>
  <c r="J156" i="16"/>
  <c r="BK141" i="16"/>
  <c r="J122" i="16"/>
  <c r="BK109" i="16"/>
  <c r="J89" i="16"/>
  <c r="BK148" i="14"/>
  <c r="J125" i="14"/>
  <c r="J107" i="14"/>
  <c r="J89" i="14"/>
  <c r="BK189" i="12"/>
  <c r="J177" i="12"/>
  <c r="J162" i="12"/>
  <c r="BK136" i="12"/>
  <c r="BK130" i="12"/>
  <c r="J107" i="12"/>
  <c r="J89" i="12"/>
  <c r="BK170" i="10"/>
  <c r="BK156" i="10"/>
  <c r="BK142" i="10"/>
  <c r="BK124" i="10"/>
  <c r="J116" i="10"/>
  <c r="BK96" i="10"/>
  <c r="J86" i="9"/>
  <c r="J249" i="8"/>
  <c r="J238" i="8"/>
  <c r="BK218" i="8"/>
  <c r="BK209" i="8"/>
  <c r="J199" i="8"/>
  <c r="J174" i="8"/>
  <c r="BK166" i="8"/>
  <c r="BK152" i="8"/>
  <c r="J139" i="8"/>
  <c r="J129" i="8"/>
  <c r="J115" i="8"/>
  <c r="BK101" i="8"/>
  <c r="J89" i="8"/>
  <c r="BK249" i="6"/>
  <c r="BK235" i="6"/>
  <c r="J207" i="6"/>
  <c r="BK189" i="6"/>
  <c r="J174" i="6"/>
  <c r="BK164" i="6"/>
  <c r="J152" i="6"/>
  <c r="BK141" i="6"/>
  <c r="J129" i="6"/>
  <c r="BK117" i="6"/>
  <c r="BK89" i="6"/>
  <c r="J271" i="4"/>
  <c r="BK252" i="4"/>
  <c r="BK238" i="4"/>
  <c r="BK227" i="4"/>
  <c r="J222" i="4"/>
  <c r="BK199" i="4"/>
  <c r="J185" i="4"/>
  <c r="J170" i="4"/>
  <c r="J164" i="4"/>
  <c r="BK139" i="4"/>
  <c r="J119" i="4"/>
  <c r="BK97" i="4"/>
  <c r="J252" i="2"/>
  <c r="J224" i="2"/>
  <c r="BK214" i="2"/>
  <c r="BK194" i="2"/>
  <c r="J180" i="2"/>
  <c r="J145" i="2"/>
  <c r="J125" i="2"/>
  <c r="J109" i="2"/>
  <c r="J97" i="2"/>
  <c r="BK92" i="27"/>
  <c r="J205" i="26"/>
  <c r="BK174" i="26"/>
  <c r="BK161" i="26"/>
  <c r="J151" i="26"/>
  <c r="BK141" i="26"/>
  <c r="J129" i="26"/>
  <c r="BK109" i="26"/>
  <c r="BK95" i="26"/>
  <c r="BK147" i="24"/>
  <c r="J132" i="24"/>
  <c r="BK121" i="24"/>
  <c r="BK110" i="24"/>
  <c r="J97" i="24"/>
  <c r="BK92" i="23"/>
  <c r="BK206" i="22"/>
  <c r="J179" i="22"/>
  <c r="J161" i="22"/>
  <c r="BK141" i="22"/>
  <c r="BK127" i="22"/>
  <c r="J104" i="22"/>
  <c r="BK97" i="22"/>
  <c r="J145" i="20"/>
  <c r="BK133" i="20"/>
  <c r="J125" i="20"/>
  <c r="J110" i="20"/>
  <c r="J95" i="20"/>
  <c r="BK160" i="18"/>
  <c r="BK151" i="18"/>
  <c r="BK133" i="18"/>
  <c r="J107" i="18"/>
  <c r="BK98" i="18"/>
  <c r="BK89" i="17"/>
  <c r="J165" i="16"/>
  <c r="BK124" i="16"/>
  <c r="J115" i="16"/>
  <c r="J100" i="16"/>
  <c r="BK154" i="14"/>
  <c r="BK133" i="14"/>
  <c r="J118" i="14"/>
  <c r="J99" i="14"/>
  <c r="J91" i="14"/>
  <c r="BK138" i="10"/>
  <c r="BK112" i="10"/>
  <c r="BK99" i="10"/>
  <c r="BK238" i="8"/>
  <c r="J223" i="8"/>
  <c r="J205" i="8"/>
  <c r="J176" i="8"/>
  <c r="BK145" i="8"/>
  <c r="BK119" i="8"/>
  <c r="J101" i="8"/>
  <c r="J244" i="6"/>
  <c r="J235" i="6"/>
  <c r="BK216" i="6"/>
  <c r="J189" i="6"/>
  <c r="J172" i="6"/>
  <c r="J156" i="6"/>
  <c r="BK139" i="6"/>
  <c r="J121" i="6"/>
  <c r="BK113" i="6"/>
  <c r="BK101" i="6"/>
  <c r="J95" i="6"/>
  <c r="J92" i="5"/>
  <c r="BK271" i="4"/>
  <c r="J258" i="4"/>
  <c r="J249" i="4"/>
  <c r="BK220" i="4"/>
  <c r="BK182" i="4"/>
  <c r="BK162" i="4"/>
  <c r="J149" i="4"/>
  <c r="J139" i="4"/>
  <c r="J117" i="4"/>
  <c r="J89" i="4"/>
  <c r="BK243" i="2"/>
  <c r="J227" i="2"/>
  <c r="BK218" i="2"/>
  <c r="J214" i="2"/>
  <c r="BK190" i="2"/>
  <c r="BK172" i="2"/>
  <c r="J153" i="2"/>
  <c r="J131" i="2"/>
  <c r="BK117" i="2"/>
  <c r="J107" i="2"/>
  <c r="AS82" i="1"/>
  <c r="BK186" i="26"/>
  <c r="BK170" i="26"/>
  <c r="BK159" i="26"/>
  <c r="BK143" i="26"/>
  <c r="BK114" i="26"/>
  <c r="J98" i="26"/>
  <c r="J86" i="25"/>
  <c r="BK86" i="13"/>
  <c r="BK171" i="12"/>
  <c r="BK159" i="12"/>
  <c r="J136" i="12"/>
  <c r="BK127" i="12"/>
  <c r="BK119" i="12"/>
  <c r="BK107" i="12"/>
  <c r="BK91" i="12"/>
  <c r="J86" i="11"/>
  <c r="BK158" i="10"/>
  <c r="J138" i="10"/>
  <c r="J118" i="10"/>
  <c r="BK93" i="10"/>
  <c r="BK235" i="8"/>
  <c r="J208" i="8"/>
  <c r="J201" i="8"/>
  <c r="BK185" i="8"/>
  <c r="J166" i="8"/>
  <c r="BK156" i="8"/>
  <c r="BK129" i="8"/>
  <c r="BK115" i="8"/>
  <c r="BK103" i="8"/>
  <c r="BK89" i="7"/>
  <c r="BK238" i="6"/>
  <c r="J214" i="6"/>
  <c r="J203" i="6"/>
  <c r="J198" i="6"/>
  <c r="BK170" i="6"/>
  <c r="BK152" i="6"/>
  <c r="BK137" i="6"/>
  <c r="BK129" i="6"/>
  <c r="J115" i="6"/>
  <c r="BK107" i="6"/>
  <c r="J99" i="6"/>
  <c r="J98" i="5"/>
  <c r="BK258" i="4"/>
  <c r="J243" i="4"/>
  <c r="BK234" i="4"/>
  <c r="J224" i="4"/>
  <c r="BK212" i="4"/>
  <c r="J197" i="4"/>
  <c r="J178" i="4"/>
  <c r="BK174" i="4"/>
  <c r="J147" i="4"/>
  <c r="J137" i="4"/>
  <c r="BK125" i="4"/>
  <c r="BK113" i="4"/>
  <c r="BK95" i="4"/>
  <c r="J237" i="2"/>
  <c r="J231" i="2"/>
  <c r="BK221" i="2"/>
  <c r="J216" i="2"/>
  <c r="BK205" i="2"/>
  <c r="J194" i="2"/>
  <c r="BK174" i="2"/>
  <c r="BK163" i="2"/>
  <c r="J149" i="2"/>
  <c r="J133" i="2"/>
  <c r="J119" i="2"/>
  <c r="AS88" i="1"/>
  <c r="F39" i="21"/>
  <c r="BD84" i="1" s="1"/>
  <c r="J36" i="25"/>
  <c r="AW90" i="1" s="1"/>
  <c r="F37" i="3"/>
  <c r="BB57" i="1" s="1"/>
  <c r="F38" i="21"/>
  <c r="BC84" i="1" s="1"/>
  <c r="BK92" i="28"/>
  <c r="BK89" i="28"/>
  <c r="BK86" i="28"/>
  <c r="J92" i="27"/>
  <c r="J213" i="26"/>
  <c r="BK205" i="26"/>
  <c r="BK177" i="26"/>
  <c r="BK155" i="26"/>
  <c r="BK133" i="26"/>
  <c r="BK104" i="26"/>
  <c r="BK141" i="24"/>
  <c r="J119" i="24"/>
  <c r="J108" i="24"/>
  <c r="J95" i="24"/>
  <c r="J95" i="23"/>
  <c r="BK182" i="22"/>
  <c r="BK161" i="22"/>
  <c r="J141" i="22"/>
  <c r="BK129" i="22"/>
  <c r="J119" i="22"/>
  <c r="J99" i="22"/>
  <c r="J91" i="22"/>
  <c r="J148" i="20"/>
  <c r="BK118" i="20"/>
  <c r="BK95" i="20"/>
  <c r="BK166" i="18"/>
  <c r="BK145" i="18"/>
  <c r="J127" i="18"/>
  <c r="BK113" i="18"/>
  <c r="J171" i="16"/>
  <c r="BK159" i="16"/>
  <c r="J144" i="16"/>
  <c r="J129" i="16"/>
  <c r="BK120" i="16"/>
  <c r="BK89" i="16"/>
  <c r="BK139" i="14"/>
  <c r="J127" i="14"/>
  <c r="BK118" i="14"/>
  <c r="J95" i="14"/>
  <c r="J92" i="13"/>
  <c r="J183" i="12"/>
  <c r="J159" i="12"/>
  <c r="J150" i="12"/>
  <c r="J130" i="12"/>
  <c r="J113" i="12"/>
  <c r="J97" i="12"/>
  <c r="BK86" i="11"/>
  <c r="J167" i="10"/>
  <c r="J154" i="10"/>
  <c r="J144" i="10"/>
  <c r="J128" i="10"/>
  <c r="BK110" i="10"/>
  <c r="BK91" i="10"/>
  <c r="J244" i="8"/>
  <c r="BK211" i="8"/>
  <c r="J203" i="8"/>
  <c r="J193" i="8"/>
  <c r="BK172" i="8"/>
  <c r="BK139" i="8"/>
  <c r="J125" i="8"/>
  <c r="J117" i="8"/>
  <c r="J105" i="8"/>
  <c r="J86" i="7"/>
  <c r="BK207" i="6"/>
  <c r="J204" i="6"/>
  <c r="BK203" i="6"/>
  <c r="J202" i="6"/>
  <c r="J199" i="6"/>
  <c r="J197" i="6"/>
  <c r="J196" i="6"/>
  <c r="BK191" i="6"/>
  <c r="J178" i="6"/>
  <c r="BK176" i="6"/>
  <c r="J232" i="4"/>
  <c r="J226" i="4"/>
  <c r="BK210" i="4"/>
  <c r="BK203" i="4"/>
  <c r="BK197" i="4"/>
  <c r="J182" i="4"/>
  <c r="BK164" i="4"/>
  <c r="BK135" i="4"/>
  <c r="BK115" i="4"/>
  <c r="BK103" i="4"/>
  <c r="J256" i="2"/>
  <c r="BK237" i="2"/>
  <c r="BK222" i="2"/>
  <c r="BK215" i="2"/>
  <c r="J207" i="2"/>
  <c r="J190" i="2"/>
  <c r="BK180" i="2"/>
  <c r="BK161" i="2"/>
  <c r="J147" i="2"/>
  <c r="BK131" i="2"/>
  <c r="BK103" i="2"/>
  <c r="AS76" i="1"/>
  <c r="AS61" i="1"/>
  <c r="J218" i="26"/>
  <c r="J183" i="26"/>
  <c r="J157" i="26"/>
  <c r="BK145" i="26"/>
  <c r="J127" i="26"/>
  <c r="J93" i="26"/>
  <c r="J141" i="24"/>
  <c r="BK130" i="24"/>
  <c r="J110" i="24"/>
  <c r="J89" i="24"/>
  <c r="BK209" i="22"/>
  <c r="BK197" i="22"/>
  <c r="J182" i="22"/>
  <c r="BK167" i="22"/>
  <c r="BK144" i="22"/>
  <c r="J129" i="22"/>
  <c r="J116" i="22"/>
  <c r="BK91" i="22"/>
  <c r="J130" i="20"/>
  <c r="J121" i="20"/>
  <c r="BK110" i="20"/>
  <c r="BK93" i="20"/>
  <c r="BK163" i="18"/>
  <c r="BK124" i="18"/>
  <c r="J113" i="18"/>
  <c r="BK101" i="18"/>
  <c r="BK165" i="16"/>
  <c r="BK153" i="16"/>
  <c r="BK144" i="16"/>
  <c r="BK129" i="16"/>
  <c r="J112" i="16"/>
  <c r="BK103" i="16"/>
  <c r="BK151" i="14"/>
  <c r="J130" i="14"/>
  <c r="BK112" i="14"/>
  <c r="J93" i="14"/>
  <c r="J86" i="13"/>
  <c r="BK180" i="12"/>
  <c r="J153" i="12"/>
  <c r="J141" i="12"/>
  <c r="BK125" i="12"/>
  <c r="BK97" i="12"/>
  <c r="BK89" i="11"/>
  <c r="BK167" i="10"/>
  <c r="J152" i="10"/>
  <c r="BK126" i="10"/>
  <c r="BK106" i="10"/>
  <c r="J89" i="10"/>
  <c r="J251" i="8"/>
  <c r="BK247" i="8"/>
  <c r="BK226" i="8"/>
  <c r="J211" i="8"/>
  <c r="BK204" i="8"/>
  <c r="J182" i="8"/>
  <c r="J172" i="8"/>
  <c r="BK164" i="8"/>
  <c r="J147" i="8"/>
  <c r="BK135" i="8"/>
  <c r="BK125" i="8"/>
  <c r="BK111" i="8"/>
  <c r="J95" i="8"/>
  <c r="BK251" i="6"/>
  <c r="BK247" i="6"/>
  <c r="BK209" i="6"/>
  <c r="BK197" i="6"/>
  <c r="BK178" i="6"/>
  <c r="J168" i="6"/>
  <c r="BK162" i="6"/>
  <c r="BK147" i="6"/>
  <c r="BK131" i="6"/>
  <c r="J123" i="6"/>
  <c r="J103" i="6"/>
  <c r="J101" i="5"/>
  <c r="BK86" i="5"/>
  <c r="J261" i="4"/>
  <c r="BK232" i="4"/>
  <c r="BK226" i="4"/>
  <c r="J221" i="4"/>
  <c r="J201" i="4"/>
  <c r="BK187" i="4"/>
  <c r="J174" i="4"/>
  <c r="J160" i="4"/>
  <c r="J135" i="4"/>
  <c r="BK127" i="4"/>
  <c r="J105" i="4"/>
  <c r="J95" i="4"/>
  <c r="J249" i="2"/>
  <c r="J229" i="2"/>
  <c r="BK217" i="2"/>
  <c r="BK199" i="2"/>
  <c r="J186" i="2"/>
  <c r="BK176" i="2"/>
  <c r="BK129" i="2"/>
  <c r="J111" i="2"/>
  <c r="BK99" i="2"/>
  <c r="J82" i="28"/>
  <c r="BK208" i="26"/>
  <c r="J189" i="26"/>
  <c r="BK167" i="26"/>
  <c r="J155" i="26"/>
  <c r="J137" i="26"/>
  <c r="J121" i="26"/>
  <c r="J104" i="26"/>
  <c r="BK150" i="24"/>
  <c r="J138" i="24"/>
  <c r="BK126" i="24"/>
  <c r="BK112" i="24"/>
  <c r="BK102" i="24"/>
  <c r="J91" i="24"/>
  <c r="J86" i="23"/>
  <c r="BK200" i="22"/>
  <c r="J191" i="22"/>
  <c r="J167" i="22"/>
  <c r="J144" i="22"/>
  <c r="J134" i="22"/>
  <c r="BK116" i="22"/>
  <c r="BK95" i="22"/>
  <c r="J151" i="20"/>
  <c r="J142" i="20"/>
  <c r="BK130" i="20"/>
  <c r="BK121" i="20"/>
  <c r="J107" i="20"/>
  <c r="BK89" i="20"/>
  <c r="J154" i="18"/>
  <c r="BK142" i="18"/>
  <c r="J130" i="18"/>
  <c r="BK110" i="18"/>
  <c r="J91" i="18"/>
  <c r="J86" i="17"/>
  <c r="BK135" i="16"/>
  <c r="J109" i="16"/>
  <c r="BK95" i="16"/>
  <c r="J151" i="14"/>
  <c r="J136" i="14"/>
  <c r="BK123" i="14"/>
  <c r="BK110" i="14"/>
  <c r="BK95" i="14"/>
  <c r="BK140" i="10"/>
  <c r="J126" i="10"/>
  <c r="J101" i="10"/>
  <c r="J247" i="8"/>
  <c r="J226" i="8"/>
  <c r="BK206" i="8"/>
  <c r="BK182" i="8"/>
  <c r="BK147" i="8"/>
  <c r="J137" i="8"/>
  <c r="BK97" i="8"/>
  <c r="BK241" i="6"/>
  <c r="J218" i="6"/>
  <c r="J200" i="6"/>
  <c r="BK185" i="6"/>
  <c r="BK168" i="6"/>
  <c r="J147" i="6"/>
  <c r="BK125" i="6"/>
  <c r="J117" i="6"/>
  <c r="BK109" i="6"/>
  <c r="BK99" i="6"/>
  <c r="BK98" i="5"/>
  <c r="J86" i="5"/>
  <c r="J267" i="4"/>
  <c r="BK246" i="4"/>
  <c r="J225" i="4"/>
  <c r="J189" i="4"/>
  <c r="BK170" i="4"/>
  <c r="BK153" i="4"/>
  <c r="BK143" i="4"/>
  <c r="J123" i="4"/>
  <c r="BK92" i="4"/>
  <c r="J246" i="2"/>
  <c r="J225" i="2"/>
  <c r="BK203" i="2"/>
  <c r="BK186" i="2"/>
  <c r="J165" i="2"/>
  <c r="J135" i="2"/>
  <c r="BK121" i="2"/>
  <c r="J113" i="2"/>
  <c r="BK105" i="2"/>
  <c r="J89" i="2"/>
  <c r="J202" i="26"/>
  <c r="BK197" i="26"/>
  <c r="BK172" i="26"/>
  <c r="BK165" i="26"/>
  <c r="J145" i="26"/>
  <c r="BK121" i="26"/>
  <c r="BK101" i="26"/>
  <c r="BK89" i="26"/>
  <c r="J124" i="24"/>
  <c r="BK177" i="12"/>
  <c r="J168" i="12"/>
  <c r="BK147" i="12"/>
  <c r="J134" i="12"/>
  <c r="J122" i="12"/>
  <c r="BK110" i="12"/>
  <c r="BK95" i="12"/>
  <c r="J179" i="10"/>
  <c r="BK164" i="10"/>
  <c r="J140" i="10"/>
  <c r="J122" i="10"/>
  <c r="J112" i="10"/>
  <c r="J91" i="10"/>
  <c r="J218" i="8"/>
  <c r="BK203" i="8"/>
  <c r="BK195" i="8"/>
  <c r="BK180" i="8"/>
  <c r="J164" i="8"/>
  <c r="J154" i="8"/>
  <c r="BK127" i="8"/>
  <c r="BK113" i="8"/>
  <c r="BK95" i="8"/>
  <c r="BK86" i="7"/>
  <c r="J229" i="6"/>
  <c r="J211" i="6"/>
  <c r="BK199" i="6"/>
  <c r="J183" i="6"/>
  <c r="J162" i="6"/>
  <c r="J141" i="6"/>
  <c r="BK133" i="6"/>
  <c r="J125" i="6"/>
  <c r="BK111" i="6"/>
  <c r="BK103" i="6"/>
  <c r="J89" i="6"/>
  <c r="BK264" i="4"/>
  <c r="BK249" i="4"/>
  <c r="J238" i="4"/>
  <c r="J230" i="4"/>
  <c r="J216" i="4"/>
  <c r="BK208" i="4"/>
  <c r="BK189" i="4"/>
  <c r="BK160" i="4"/>
  <c r="BK141" i="4"/>
  <c r="J127" i="4"/>
  <c r="BK119" i="4"/>
  <c r="BK109" i="4"/>
  <c r="BK246" i="2"/>
  <c r="J223" i="2"/>
  <c r="J217" i="2"/>
  <c r="BK207" i="2"/>
  <c r="J178" i="2"/>
  <c r="J172" i="2"/>
  <c r="J151" i="2"/>
  <c r="J141" i="2"/>
  <c r="J129" i="2"/>
  <c r="J121" i="2"/>
  <c r="J92" i="2"/>
  <c r="AS58" i="1"/>
  <c r="F38" i="15"/>
  <c r="BC75" i="1" s="1"/>
  <c r="F37" i="21"/>
  <c r="BB84" i="1" s="1"/>
  <c r="F39" i="3"/>
  <c r="BD57" i="1" s="1"/>
  <c r="F37" i="19"/>
  <c r="BB81" i="1" s="1"/>
  <c r="J36" i="15"/>
  <c r="AW75" i="1" s="1"/>
  <c r="J92" i="28"/>
  <c r="J89" i="28"/>
  <c r="J86" i="28"/>
  <c r="BK86" i="27"/>
  <c r="BK211" i="26"/>
  <c r="J186" i="26"/>
  <c r="BK163" i="26"/>
  <c r="J143" i="26"/>
  <c r="BK129" i="26"/>
  <c r="BK98" i="26"/>
  <c r="J135" i="24"/>
  <c r="BK117" i="24"/>
  <c r="J106" i="24"/>
  <c r="BK93" i="24"/>
  <c r="BK86" i="23"/>
  <c r="BK191" i="22"/>
  <c r="BK179" i="22"/>
  <c r="J149" i="22"/>
  <c r="BK134" i="22"/>
  <c r="J127" i="22"/>
  <c r="BK110" i="22"/>
  <c r="J95" i="22"/>
  <c r="BK89" i="22"/>
  <c r="BK145" i="20"/>
  <c r="J112" i="20"/>
  <c r="BK91" i="20"/>
  <c r="J163" i="18"/>
  <c r="J151" i="18"/>
  <c r="J136" i="18"/>
  <c r="J124" i="18"/>
  <c r="BK93" i="18"/>
  <c r="J168" i="16"/>
  <c r="J153" i="16"/>
  <c r="J135" i="16"/>
  <c r="BK112" i="16"/>
  <c r="BK93" i="16"/>
  <c r="J148" i="14"/>
  <c r="BK136" i="14"/>
  <c r="J123" i="14"/>
  <c r="BK107" i="14"/>
  <c r="BK93" i="14"/>
  <c r="BK89" i="13"/>
  <c r="BK165" i="12"/>
  <c r="BK156" i="12"/>
  <c r="J138" i="12"/>
  <c r="J119" i="12"/>
  <c r="BK99" i="12"/>
  <c r="J176" i="10"/>
  <c r="BK161" i="10"/>
  <c r="BK152" i="10"/>
  <c r="BK134" i="10"/>
  <c r="BK118" i="10"/>
  <c r="J106" i="10"/>
  <c r="BK89" i="10"/>
  <c r="J241" i="8"/>
  <c r="J209" i="8"/>
  <c r="BK202" i="8"/>
  <c r="J189" i="8"/>
  <c r="J159" i="8"/>
  <c r="BK137" i="8"/>
  <c r="J123" i="8"/>
  <c r="J111" i="8"/>
  <c r="J97" i="8"/>
  <c r="BK226" i="6"/>
  <c r="J185" i="6"/>
  <c r="J227" i="4"/>
  <c r="J212" i="4"/>
  <c r="J206" i="4"/>
  <c r="BK195" i="4"/>
  <c r="BK180" i="4"/>
  <c r="BK155" i="4"/>
  <c r="BK131" i="4"/>
  <c r="J113" i="4"/>
  <c r="BK101" i="4"/>
  <c r="BK256" i="2"/>
  <c r="BK231" i="2"/>
  <c r="BK220" i="2"/>
  <c r="BK212" i="2"/>
  <c r="J203" i="2"/>
  <c r="J184" i="2"/>
  <c r="BK170" i="2"/>
  <c r="J163" i="2"/>
  <c r="BK149" i="2"/>
  <c r="BK141" i="2"/>
  <c r="BK119" i="2"/>
  <c r="J95" i="2"/>
  <c r="AS70" i="1"/>
  <c r="J84" i="28"/>
  <c r="J86" i="27"/>
  <c r="J211" i="26"/>
  <c r="J174" i="26"/>
  <c r="J147" i="26"/>
  <c r="J133" i="26"/>
  <c r="J101" i="26"/>
  <c r="BK135" i="24"/>
  <c r="J126" i="24"/>
  <c r="J112" i="24"/>
  <c r="BK95" i="24"/>
  <c r="BK211" i="22"/>
  <c r="J188" i="22"/>
  <c r="J173" i="22"/>
  <c r="BK155" i="22"/>
  <c r="J146" i="22"/>
  <c r="J124" i="22"/>
  <c r="BK113" i="22"/>
  <c r="BK93" i="22"/>
  <c r="BK142" i="20"/>
  <c r="BK125" i="20"/>
  <c r="BK112" i="20"/>
  <c r="BK97" i="20"/>
  <c r="J86" i="19"/>
  <c r="J145" i="18"/>
  <c r="BK115" i="18"/>
  <c r="J104" i="18"/>
  <c r="BK91" i="18"/>
  <c r="J159" i="16"/>
  <c r="BK147" i="16"/>
  <c r="BK132" i="16"/>
  <c r="BK117" i="16"/>
  <c r="BK106" i="16"/>
  <c r="J154" i="14"/>
  <c r="J142" i="14"/>
  <c r="J110" i="14"/>
  <c r="BK91" i="14"/>
  <c r="BK186" i="12"/>
  <c r="BK174" i="12"/>
  <c r="BK150" i="12"/>
  <c r="BK144" i="12"/>
  <c r="BK122" i="12"/>
  <c r="BK93" i="12"/>
  <c r="BK179" i="10"/>
  <c r="J161" i="10"/>
  <c r="BK147" i="10"/>
  <c r="J132" i="10"/>
  <c r="BK122" i="10"/>
  <c r="J99" i="10"/>
  <c r="J89" i="9"/>
  <c r="BK249" i="8"/>
  <c r="BK241" i="8"/>
  <c r="BK220" i="8"/>
  <c r="BK216" i="8"/>
  <c r="J207" i="8"/>
  <c r="J195" i="8"/>
  <c r="J180" i="8"/>
  <c r="J168" i="8"/>
  <c r="J156" i="8"/>
  <c r="J145" i="8"/>
  <c r="J131" i="8"/>
  <c r="BK117" i="8"/>
  <c r="BK109" i="8"/>
  <c r="J89" i="7"/>
  <c r="J249" i="6"/>
  <c r="BK220" i="6"/>
  <c r="BK201" i="6"/>
  <c r="J181" i="6"/>
  <c r="BK172" i="6"/>
  <c r="BK156" i="6"/>
  <c r="J145" i="6"/>
  <c r="J135" i="6"/>
  <c r="BK119" i="6"/>
  <c r="BK97" i="6"/>
  <c r="BK95" i="5"/>
  <c r="J269" i="4"/>
  <c r="BK240" i="4"/>
  <c r="BK236" i="4"/>
  <c r="BK230" i="4"/>
  <c r="BK224" i="4"/>
  <c r="J220" i="4"/>
  <c r="J193" i="4"/>
  <c r="BK176" i="4"/>
  <c r="J167" i="4"/>
  <c r="BK147" i="4"/>
  <c r="J125" i="4"/>
  <c r="J101" i="4"/>
  <c r="J254" i="2"/>
  <c r="J240" i="2"/>
  <c r="BK219" i="2"/>
  <c r="J201" i="2"/>
  <c r="BK192" i="2"/>
  <c r="BK153" i="2"/>
  <c r="BK133" i="2"/>
  <c r="J117" i="2"/>
  <c r="BK107" i="2"/>
  <c r="BK95" i="2"/>
  <c r="J89" i="27"/>
  <c r="J197" i="26"/>
  <c r="J180" i="26"/>
  <c r="J163" i="26"/>
  <c r="BK157" i="26"/>
  <c r="BK147" i="26"/>
  <c r="J135" i="26"/>
  <c r="BK119" i="26"/>
  <c r="BK106" i="26"/>
  <c r="J89" i="26"/>
  <c r="J144" i="24"/>
  <c r="BK119" i="24"/>
  <c r="BK108" i="24"/>
  <c r="BK95" i="23"/>
  <c r="J209" i="22"/>
  <c r="J194" i="22"/>
  <c r="BK170" i="22"/>
  <c r="BK146" i="22"/>
  <c r="BK136" i="22"/>
  <c r="BK124" i="22"/>
  <c r="BK99" i="22"/>
  <c r="BK154" i="20"/>
  <c r="J139" i="20"/>
  <c r="J127" i="20"/>
  <c r="J118" i="20"/>
  <c r="J97" i="20"/>
  <c r="J166" i="18"/>
  <c r="J148" i="18"/>
  <c r="BK136" i="18"/>
  <c r="J120" i="18"/>
  <c r="BK104" i="18"/>
  <c r="J93" i="18"/>
  <c r="BK171" i="16"/>
  <c r="J147" i="16"/>
  <c r="BK122" i="16"/>
  <c r="J117" i="16"/>
  <c r="J103" i="16"/>
  <c r="J91" i="16"/>
  <c r="J139" i="14"/>
  <c r="BK125" i="14"/>
  <c r="J112" i="14"/>
  <c r="BK97" i="14"/>
  <c r="J142" i="10"/>
  <c r="BK132" i="10"/>
  <c r="J108" i="10"/>
  <c r="BK92" i="9"/>
  <c r="J229" i="8"/>
  <c r="BK214" i="8"/>
  <c r="BK200" i="8"/>
  <c r="BK189" i="8"/>
  <c r="BK174" i="8"/>
  <c r="J141" i="8"/>
  <c r="J109" i="8"/>
  <c r="BK89" i="8"/>
  <c r="J238" i="6"/>
  <c r="J223" i="6"/>
  <c r="BK202" i="6"/>
  <c r="J187" i="6"/>
  <c r="BK183" i="6"/>
  <c r="J166" i="6"/>
  <c r="J154" i="6"/>
  <c r="J133" i="6"/>
  <c r="J119" i="6"/>
  <c r="J107" i="6"/>
  <c r="J97" i="6"/>
  <c r="J95" i="5"/>
  <c r="BK269" i="4"/>
  <c r="BK255" i="4"/>
  <c r="BK243" i="4"/>
  <c r="J191" i="4"/>
  <c r="BK172" i="4"/>
  <c r="BK151" i="4"/>
  <c r="J141" i="4"/>
  <c r="BK129" i="4"/>
  <c r="BK105" i="4"/>
  <c r="BK249" i="2"/>
  <c r="BK229" i="2"/>
  <c r="J222" i="2"/>
  <c r="J215" i="2"/>
  <c r="BK188" i="2"/>
  <c r="J167" i="2"/>
  <c r="BK139" i="2"/>
  <c r="BK123" i="2"/>
  <c r="BK111" i="2"/>
  <c r="J101" i="2"/>
  <c r="AS64" i="1"/>
  <c r="J192" i="26"/>
  <c r="J167" i="26"/>
  <c r="J149" i="26"/>
  <c r="BK124" i="26"/>
  <c r="J106" i="26"/>
  <c r="J95" i="26"/>
  <c r="BK128" i="24"/>
  <c r="J180" i="12"/>
  <c r="J156" i="12"/>
  <c r="BK138" i="12"/>
  <c r="J125" i="12"/>
  <c r="BK113" i="12"/>
  <c r="J99" i="12"/>
  <c r="J89" i="11"/>
  <c r="BK176" i="10"/>
  <c r="BK154" i="10"/>
  <c r="J134" i="10"/>
  <c r="J114" i="10"/>
  <c r="BK101" i="10"/>
  <c r="J232" i="8"/>
  <c r="BK207" i="8"/>
  <c r="J202" i="8"/>
  <c r="BK193" i="8"/>
  <c r="J178" i="8"/>
  <c r="J162" i="8"/>
  <c r="BK141" i="8"/>
  <c r="J121" i="8"/>
  <c r="J107" i="8"/>
  <c r="J99" i="8"/>
  <c r="BK244" i="6"/>
  <c r="J226" i="6"/>
  <c r="BK204" i="6"/>
  <c r="J191" i="6"/>
  <c r="J164" i="6"/>
  <c r="BK145" i="6"/>
  <c r="BK135" i="6"/>
  <c r="J127" i="6"/>
  <c r="J113" i="6"/>
  <c r="BK105" i="6"/>
  <c r="BK95" i="6"/>
  <c r="J89" i="5"/>
  <c r="J255" i="4"/>
  <c r="J240" i="4"/>
  <c r="J229" i="4"/>
  <c r="BK223" i="4"/>
  <c r="J210" i="4"/>
  <c r="J195" i="4"/>
  <c r="J153" i="4"/>
  <c r="J143" i="4"/>
  <c r="J129" i="4"/>
  <c r="BK121" i="4"/>
  <c r="BK111" i="4"/>
  <c r="J103" i="4"/>
  <c r="BK89" i="4"/>
  <c r="BK227" i="2"/>
  <c r="J220" i="2"/>
  <c r="J213" i="2"/>
  <c r="BK201" i="2"/>
  <c r="BK165" i="2"/>
  <c r="J158" i="2"/>
  <c r="BK137" i="2"/>
  <c r="BK125" i="2"/>
  <c r="J103" i="2"/>
  <c r="AS85" i="1"/>
  <c r="F39" i="19"/>
  <c r="BD81" i="1" s="1"/>
  <c r="F36" i="3"/>
  <c r="BA57" i="1" s="1"/>
  <c r="J58" i="15" l="1"/>
  <c r="R157" i="2"/>
  <c r="R156" i="2" s="1"/>
  <c r="P210" i="2"/>
  <c r="P159" i="4"/>
  <c r="P158" i="4"/>
  <c r="BK219" i="4"/>
  <c r="J219" i="4"/>
  <c r="J66" i="4" s="1"/>
  <c r="R219" i="4"/>
  <c r="R88" i="4" s="1"/>
  <c r="R85" i="5"/>
  <c r="T151" i="6"/>
  <c r="T150" i="6" s="1"/>
  <c r="BK194" i="6"/>
  <c r="J194" i="6" s="1"/>
  <c r="J66" i="6" s="1"/>
  <c r="BK85" i="7"/>
  <c r="J85" i="7" s="1"/>
  <c r="J63" i="7" s="1"/>
  <c r="P151" i="8"/>
  <c r="P150" i="8" s="1"/>
  <c r="P88" i="8" s="1"/>
  <c r="AU65" i="1" s="1"/>
  <c r="P198" i="8"/>
  <c r="P85" i="9"/>
  <c r="AU66" i="1"/>
  <c r="P105" i="10"/>
  <c r="P104" i="10"/>
  <c r="BK149" i="10"/>
  <c r="J149" i="10"/>
  <c r="J66" i="10" s="1"/>
  <c r="P149" i="10"/>
  <c r="P88" i="10" s="1"/>
  <c r="AU68" i="1" s="1"/>
  <c r="BK85" i="11"/>
  <c r="J85" i="11"/>
  <c r="J63" i="11" s="1"/>
  <c r="R85" i="11"/>
  <c r="BK103" i="12"/>
  <c r="J103" i="12"/>
  <c r="J65" i="12" s="1"/>
  <c r="T103" i="12"/>
  <c r="T102" i="12" s="1"/>
  <c r="T88" i="12" s="1"/>
  <c r="T140" i="12"/>
  <c r="BK85" i="13"/>
  <c r="J85" i="13" s="1"/>
  <c r="J63" i="13" s="1"/>
  <c r="P101" i="24"/>
  <c r="P100" i="24"/>
  <c r="P123" i="24"/>
  <c r="P169" i="26"/>
  <c r="P157" i="2"/>
  <c r="P156" i="2"/>
  <c r="P88" i="2" s="1"/>
  <c r="AU56" i="1" s="1"/>
  <c r="AU55" i="1" s="1"/>
  <c r="T210" i="2"/>
  <c r="BK159" i="4"/>
  <c r="J159" i="4" s="1"/>
  <c r="J65" i="4" s="1"/>
  <c r="R159" i="4"/>
  <c r="R158" i="4"/>
  <c r="P219" i="4"/>
  <c r="P85" i="5"/>
  <c r="AU60" i="1"/>
  <c r="BK151" i="6"/>
  <c r="BK150" i="6"/>
  <c r="J150" i="6" s="1"/>
  <c r="J64" i="6" s="1"/>
  <c r="T194" i="6"/>
  <c r="R85" i="7"/>
  <c r="BK151" i="8"/>
  <c r="J151" i="8"/>
  <c r="J65" i="8" s="1"/>
  <c r="R198" i="8"/>
  <c r="BK85" i="9"/>
  <c r="J85" i="9"/>
  <c r="J32" i="9" s="1"/>
  <c r="AG66" i="1" s="1"/>
  <c r="P85" i="13"/>
  <c r="AU72" i="1"/>
  <c r="BK103" i="14"/>
  <c r="BK102" i="14"/>
  <c r="J102" i="14" s="1"/>
  <c r="J64" i="14" s="1"/>
  <c r="T103" i="14"/>
  <c r="T102" i="14"/>
  <c r="P129" i="14"/>
  <c r="P99" i="16"/>
  <c r="P98" i="16" s="1"/>
  <c r="T99" i="16"/>
  <c r="T98" i="16" s="1"/>
  <c r="P128" i="16"/>
  <c r="P85" i="17"/>
  <c r="AU78" i="1"/>
  <c r="BK126" i="18"/>
  <c r="J126" i="18"/>
  <c r="J66" i="18" s="1"/>
  <c r="P126" i="18"/>
  <c r="P88" i="18" s="1"/>
  <c r="AU80" i="1" s="1"/>
  <c r="AU79" i="1" s="1"/>
  <c r="BK103" i="20"/>
  <c r="J103" i="20"/>
  <c r="J65" i="20" s="1"/>
  <c r="R103" i="20"/>
  <c r="R102" i="20" s="1"/>
  <c r="T129" i="20"/>
  <c r="R103" i="22"/>
  <c r="R102" i="22"/>
  <c r="P148" i="22"/>
  <c r="BK85" i="23"/>
  <c r="J85" i="23" s="1"/>
  <c r="J63" i="23" s="1"/>
  <c r="R85" i="23"/>
  <c r="T101" i="24"/>
  <c r="T100" i="24" s="1"/>
  <c r="R123" i="24"/>
  <c r="P118" i="26"/>
  <c r="P117" i="26" s="1"/>
  <c r="P88" i="26" s="1"/>
  <c r="AU91" i="1" s="1"/>
  <c r="T169" i="26"/>
  <c r="BK85" i="27"/>
  <c r="J85" i="27" s="1"/>
  <c r="J32" i="27" s="1"/>
  <c r="AG92" i="1" s="1"/>
  <c r="T85" i="27"/>
  <c r="T157" i="2"/>
  <c r="T156" i="2" s="1"/>
  <c r="T88" i="2" s="1"/>
  <c r="BK210" i="2"/>
  <c r="J210" i="2" s="1"/>
  <c r="J66" i="2" s="1"/>
  <c r="T159" i="4"/>
  <c r="T158" i="4"/>
  <c r="T88" i="4" s="1"/>
  <c r="T219" i="4"/>
  <c r="BK85" i="5"/>
  <c r="J85" i="5" s="1"/>
  <c r="J63" i="5" s="1"/>
  <c r="T85" i="5"/>
  <c r="P151" i="6"/>
  <c r="P150" i="6"/>
  <c r="P88" i="6" s="1"/>
  <c r="AU62" i="1" s="1"/>
  <c r="P194" i="6"/>
  <c r="P85" i="7"/>
  <c r="AU63" i="1" s="1"/>
  <c r="T151" i="8"/>
  <c r="T150" i="8" s="1"/>
  <c r="T88" i="8" s="1"/>
  <c r="T198" i="8"/>
  <c r="T85" i="9"/>
  <c r="BK105" i="10"/>
  <c r="J105" i="10"/>
  <c r="J65" i="10" s="1"/>
  <c r="R105" i="10"/>
  <c r="R104" i="10" s="1"/>
  <c r="R149" i="10"/>
  <c r="P85" i="11"/>
  <c r="AU69" i="1" s="1"/>
  <c r="R103" i="12"/>
  <c r="R102" i="12"/>
  <c r="P140" i="12"/>
  <c r="R85" i="13"/>
  <c r="R103" i="14"/>
  <c r="R102" i="14"/>
  <c r="R88" i="14" s="1"/>
  <c r="R129" i="14"/>
  <c r="BK99" i="16"/>
  <c r="J99" i="16"/>
  <c r="J65" i="16" s="1"/>
  <c r="R99" i="16"/>
  <c r="R98" i="16" s="1"/>
  <c r="R88" i="16" s="1"/>
  <c r="R128" i="16"/>
  <c r="R85" i="17"/>
  <c r="P97" i="18"/>
  <c r="P96" i="18"/>
  <c r="T97" i="18"/>
  <c r="T96" i="18"/>
  <c r="R126" i="18"/>
  <c r="P103" i="20"/>
  <c r="P102" i="20" s="1"/>
  <c r="BK129" i="20"/>
  <c r="J129" i="20" s="1"/>
  <c r="J66" i="20" s="1"/>
  <c r="R129" i="20"/>
  <c r="P103" i="22"/>
  <c r="P102" i="22" s="1"/>
  <c r="P88" i="22" s="1"/>
  <c r="AU86" i="1" s="1"/>
  <c r="BK148" i="22"/>
  <c r="J148" i="22" s="1"/>
  <c r="J66" i="22" s="1"/>
  <c r="T148" i="22"/>
  <c r="T85" i="23"/>
  <c r="BK101" i="24"/>
  <c r="BK100" i="24" s="1"/>
  <c r="BK123" i="24"/>
  <c r="J123" i="24" s="1"/>
  <c r="J66" i="24" s="1"/>
  <c r="BK118" i="26"/>
  <c r="BK117" i="26" s="1"/>
  <c r="R118" i="26"/>
  <c r="R117" i="26" s="1"/>
  <c r="BK169" i="26"/>
  <c r="J169" i="26" s="1"/>
  <c r="J66" i="26" s="1"/>
  <c r="P85" i="27"/>
  <c r="AU92" i="1" s="1"/>
  <c r="R81" i="28"/>
  <c r="R80" i="28"/>
  <c r="BK157" i="2"/>
  <c r="J157" i="2" s="1"/>
  <c r="J65" i="2" s="1"/>
  <c r="R210" i="2"/>
  <c r="R151" i="6"/>
  <c r="R150" i="6" s="1"/>
  <c r="R194" i="6"/>
  <c r="R88" i="6" s="1"/>
  <c r="T85" i="7"/>
  <c r="R151" i="8"/>
  <c r="R150" i="8" s="1"/>
  <c r="R88" i="8" s="1"/>
  <c r="BK198" i="8"/>
  <c r="J198" i="8" s="1"/>
  <c r="J66" i="8" s="1"/>
  <c r="R85" i="9"/>
  <c r="T105" i="10"/>
  <c r="T104" i="10" s="1"/>
  <c r="T149" i="10"/>
  <c r="T88" i="10" s="1"/>
  <c r="T85" i="11"/>
  <c r="P103" i="12"/>
  <c r="P102" i="12" s="1"/>
  <c r="P88" i="12" s="1"/>
  <c r="AU71" i="1" s="1"/>
  <c r="BK140" i="12"/>
  <c r="J140" i="12" s="1"/>
  <c r="J66" i="12" s="1"/>
  <c r="R140" i="12"/>
  <c r="T85" i="13"/>
  <c r="P103" i="14"/>
  <c r="P102" i="14"/>
  <c r="P88" i="14" s="1"/>
  <c r="AU74" i="1" s="1"/>
  <c r="AU73" i="1" s="1"/>
  <c r="BK129" i="14"/>
  <c r="J129" i="14"/>
  <c r="J66" i="14" s="1"/>
  <c r="T129" i="14"/>
  <c r="BK128" i="16"/>
  <c r="J128" i="16"/>
  <c r="J66" i="16" s="1"/>
  <c r="T128" i="16"/>
  <c r="BK85" i="17"/>
  <c r="J85" i="17" s="1"/>
  <c r="J63" i="17" s="1"/>
  <c r="T85" i="17"/>
  <c r="BK97" i="18"/>
  <c r="J97" i="18"/>
  <c r="J65" i="18" s="1"/>
  <c r="R97" i="18"/>
  <c r="R96" i="18" s="1"/>
  <c r="R88" i="18" s="1"/>
  <c r="T126" i="18"/>
  <c r="T103" i="20"/>
  <c r="T102" i="20" s="1"/>
  <c r="T88" i="20" s="1"/>
  <c r="P129" i="20"/>
  <c r="BK103" i="22"/>
  <c r="J103" i="22" s="1"/>
  <c r="J65" i="22" s="1"/>
  <c r="T103" i="22"/>
  <c r="T102" i="22" s="1"/>
  <c r="T88" i="22" s="1"/>
  <c r="R148" i="22"/>
  <c r="P85" i="23"/>
  <c r="AU87" i="1" s="1"/>
  <c r="R101" i="24"/>
  <c r="R100" i="24"/>
  <c r="R88" i="24" s="1"/>
  <c r="T123" i="24"/>
  <c r="T118" i="26"/>
  <c r="T117" i="26"/>
  <c r="T88" i="26" s="1"/>
  <c r="R169" i="26"/>
  <c r="R85" i="27"/>
  <c r="BK81" i="28"/>
  <c r="J81" i="28" s="1"/>
  <c r="J60" i="28" s="1"/>
  <c r="P81" i="28"/>
  <c r="P80" i="28"/>
  <c r="AU93" i="1" s="1"/>
  <c r="T81" i="28"/>
  <c r="T80" i="28" s="1"/>
  <c r="E50" i="2"/>
  <c r="J58" i="2"/>
  <c r="BE92" i="2"/>
  <c r="BE97" i="2"/>
  <c r="BE109" i="2"/>
  <c r="BE113" i="2"/>
  <c r="BE129" i="2"/>
  <c r="BE145" i="2"/>
  <c r="BE182" i="2"/>
  <c r="BE184" i="2"/>
  <c r="BE188" i="2"/>
  <c r="BE190" i="2"/>
  <c r="BE212" i="2"/>
  <c r="BE214" i="2"/>
  <c r="BE223" i="2"/>
  <c r="BE224" i="2"/>
  <c r="BE229" i="2"/>
  <c r="J58" i="3"/>
  <c r="E73" i="3"/>
  <c r="F82" i="3"/>
  <c r="BE97" i="4"/>
  <c r="BE103" i="4"/>
  <c r="BE115" i="4"/>
  <c r="BE139" i="4"/>
  <c r="BE143" i="4"/>
  <c r="BE145" i="4"/>
  <c r="BE162" i="4"/>
  <c r="BE164" i="4"/>
  <c r="BE167" i="4"/>
  <c r="BE170" i="4"/>
  <c r="BE182" i="4"/>
  <c r="BE185" i="4"/>
  <c r="BE191" i="4"/>
  <c r="BE203" i="4"/>
  <c r="BE210" i="4"/>
  <c r="BE220" i="4"/>
  <c r="BE221" i="4"/>
  <c r="BE225" i="4"/>
  <c r="BE227" i="4"/>
  <c r="BE232" i="4"/>
  <c r="BE236" i="4"/>
  <c r="BE252" i="4"/>
  <c r="BE255" i="4"/>
  <c r="BE258" i="4"/>
  <c r="J56" i="5"/>
  <c r="F59" i="5"/>
  <c r="J81" i="5"/>
  <c r="BE98" i="5"/>
  <c r="F59" i="6"/>
  <c r="BE101" i="6"/>
  <c r="BE103" i="6"/>
  <c r="BE109" i="6"/>
  <c r="BE113" i="6"/>
  <c r="BE119" i="6"/>
  <c r="BE127" i="6"/>
  <c r="BE135" i="6"/>
  <c r="BE143" i="6"/>
  <c r="BE147" i="6"/>
  <c r="BE159" i="6"/>
  <c r="BE174" i="6"/>
  <c r="BE178" i="6"/>
  <c r="BE187" i="6"/>
  <c r="BE195" i="6"/>
  <c r="BE196" i="6"/>
  <c r="BE207" i="6"/>
  <c r="BE216" i="6"/>
  <c r="BE218" i="6"/>
  <c r="BE226" i="6"/>
  <c r="BE232" i="6"/>
  <c r="BE241" i="6"/>
  <c r="BE247" i="6"/>
  <c r="E73" i="7"/>
  <c r="J81" i="7"/>
  <c r="J56" i="8"/>
  <c r="J58" i="8"/>
  <c r="E76" i="8"/>
  <c r="BE97" i="8"/>
  <c r="BE99" i="8"/>
  <c r="BE107" i="8"/>
  <c r="BE123" i="8"/>
  <c r="BE133" i="8"/>
  <c r="BE135" i="8"/>
  <c r="BE143" i="8"/>
  <c r="BE145" i="8"/>
  <c r="BE168" i="8"/>
  <c r="BE172" i="8"/>
  <c r="BE187" i="8"/>
  <c r="BE204" i="8"/>
  <c r="BE205" i="8"/>
  <c r="BE214" i="8"/>
  <c r="BE220" i="8"/>
  <c r="BE238" i="8"/>
  <c r="F59" i="9"/>
  <c r="J81" i="9"/>
  <c r="BE86" i="9"/>
  <c r="J82" i="10"/>
  <c r="BE96" i="10"/>
  <c r="BE106" i="10"/>
  <c r="BE114" i="10"/>
  <c r="BE124" i="10"/>
  <c r="BE126" i="10"/>
  <c r="BE130" i="10"/>
  <c r="BE138" i="10"/>
  <c r="BE140" i="10"/>
  <c r="BE142" i="10"/>
  <c r="BE144" i="10"/>
  <c r="BE147" i="10"/>
  <c r="BE152" i="10"/>
  <c r="BE158" i="10"/>
  <c r="BE161" i="10"/>
  <c r="BE170" i="10"/>
  <c r="BE176" i="10"/>
  <c r="J56" i="11"/>
  <c r="F59" i="11"/>
  <c r="BE86" i="11"/>
  <c r="E76" i="12"/>
  <c r="F85" i="12"/>
  <c r="BE89" i="12"/>
  <c r="BE91" i="12"/>
  <c r="BE104" i="12"/>
  <c r="BE110" i="12"/>
  <c r="BE116" i="12"/>
  <c r="BE119" i="12"/>
  <c r="BE125" i="12"/>
  <c r="BE136" i="12"/>
  <c r="BE144" i="12"/>
  <c r="BE150" i="12"/>
  <c r="BE156" i="12"/>
  <c r="BE162" i="12"/>
  <c r="F59" i="13"/>
  <c r="E73" i="13"/>
  <c r="BE92" i="13"/>
  <c r="BE126" i="24"/>
  <c r="BE144" i="24"/>
  <c r="E50" i="26"/>
  <c r="J82" i="26"/>
  <c r="F85" i="26"/>
  <c r="BE127" i="26"/>
  <c r="BE137" i="26"/>
  <c r="BE153" i="26"/>
  <c r="BE161" i="26"/>
  <c r="BE163" i="26"/>
  <c r="BE174" i="26"/>
  <c r="BE177" i="26"/>
  <c r="BE192" i="26"/>
  <c r="J56" i="2"/>
  <c r="F59" i="2"/>
  <c r="BE89" i="2"/>
  <c r="BE95" i="2"/>
  <c r="BE99" i="2"/>
  <c r="BE111" i="2"/>
  <c r="BE131" i="2"/>
  <c r="BE143" i="2"/>
  <c r="BE149" i="2"/>
  <c r="BE161" i="2"/>
  <c r="BE167" i="2"/>
  <c r="BE174" i="2"/>
  <c r="BE178" i="2"/>
  <c r="BE194" i="2"/>
  <c r="BE196" i="2"/>
  <c r="BE201" i="2"/>
  <c r="BE205" i="2"/>
  <c r="BE207" i="2"/>
  <c r="BE211" i="2"/>
  <c r="BE219" i="2"/>
  <c r="BE231" i="2"/>
  <c r="BE237" i="2"/>
  <c r="BE249" i="2"/>
  <c r="J79" i="3"/>
  <c r="F59" i="4"/>
  <c r="BE95" i="4"/>
  <c r="BE99" i="4"/>
  <c r="BE107" i="4"/>
  <c r="BE109" i="4"/>
  <c r="BE111" i="4"/>
  <c r="BE113" i="4"/>
  <c r="BE121" i="4"/>
  <c r="BE125" i="4"/>
  <c r="BE131" i="4"/>
  <c r="BE133" i="4"/>
  <c r="BE174" i="4"/>
  <c r="BE176" i="4"/>
  <c r="BE178" i="4"/>
  <c r="BE193" i="4"/>
  <c r="BE197" i="4"/>
  <c r="BE199" i="4"/>
  <c r="BE208" i="4"/>
  <c r="BE214" i="4"/>
  <c r="BE222" i="4"/>
  <c r="BE223" i="4"/>
  <c r="BE226" i="4"/>
  <c r="BE228" i="4"/>
  <c r="BE234" i="4"/>
  <c r="BE240" i="4"/>
  <c r="BE243" i="4"/>
  <c r="BE261" i="4"/>
  <c r="BE267" i="4"/>
  <c r="BE269" i="4"/>
  <c r="BE86" i="5"/>
  <c r="BE95" i="5"/>
  <c r="BE92" i="6"/>
  <c r="BE97" i="6"/>
  <c r="BE99" i="6"/>
  <c r="BE105" i="6"/>
  <c r="BE107" i="6"/>
  <c r="BE111" i="6"/>
  <c r="BE131" i="6"/>
  <c r="BE137" i="6"/>
  <c r="BE145" i="6"/>
  <c r="BE152" i="6"/>
  <c r="BE156" i="6"/>
  <c r="BE166" i="6"/>
  <c r="BE168" i="6"/>
  <c r="BE170" i="6"/>
  <c r="BE176" i="6"/>
  <c r="BE189" i="6"/>
  <c r="BE197" i="6"/>
  <c r="BE203" i="6"/>
  <c r="BE209" i="6"/>
  <c r="BE211" i="6"/>
  <c r="BE220" i="6"/>
  <c r="BK88" i="6"/>
  <c r="J88" i="6" s="1"/>
  <c r="J63" i="6" s="1"/>
  <c r="F82" i="7"/>
  <c r="BE89" i="7"/>
  <c r="BE92" i="8"/>
  <c r="BE105" i="8"/>
  <c r="BE109" i="8"/>
  <c r="BE113" i="8"/>
  <c r="BE115" i="8"/>
  <c r="BE117" i="8"/>
  <c r="BE125" i="8"/>
  <c r="BE127" i="8"/>
  <c r="BE131" i="8"/>
  <c r="BE152" i="8"/>
  <c r="BE156" i="8"/>
  <c r="BE162" i="8"/>
  <c r="BE164" i="8"/>
  <c r="BE170" i="8"/>
  <c r="BE178" i="8"/>
  <c r="BE193" i="8"/>
  <c r="BE201" i="8"/>
  <c r="BE207" i="8"/>
  <c r="BE208" i="8"/>
  <c r="BE209" i="8"/>
  <c r="BE216" i="8"/>
  <c r="BE229" i="8"/>
  <c r="BE244" i="8"/>
  <c r="E50" i="9"/>
  <c r="J56" i="9"/>
  <c r="BE95" i="9"/>
  <c r="J58" i="10"/>
  <c r="E76" i="10"/>
  <c r="F85" i="10"/>
  <c r="BE118" i="10"/>
  <c r="BE122" i="10"/>
  <c r="BE128" i="10"/>
  <c r="BE134" i="10"/>
  <c r="BE89" i="13"/>
  <c r="J82" i="14"/>
  <c r="F85" i="14"/>
  <c r="BE89" i="14"/>
  <c r="BE93" i="14"/>
  <c r="BE95" i="14"/>
  <c r="BE97" i="14"/>
  <c r="BE104" i="14"/>
  <c r="BE110" i="14"/>
  <c r="BE123" i="14"/>
  <c r="BE130" i="14"/>
  <c r="BE133" i="14"/>
  <c r="BE139" i="14"/>
  <c r="E73" i="15"/>
  <c r="BK85" i="15"/>
  <c r="J85" i="15" s="1"/>
  <c r="J63" i="15" s="1"/>
  <c r="J56" i="16"/>
  <c r="F59" i="16"/>
  <c r="BE89" i="16"/>
  <c r="BE93" i="16"/>
  <c r="BE100" i="16"/>
  <c r="BE103" i="16"/>
  <c r="BE112" i="16"/>
  <c r="BE120" i="16"/>
  <c r="BE132" i="16"/>
  <c r="BE171" i="16"/>
  <c r="J58" i="17"/>
  <c r="BE86" i="17"/>
  <c r="J58" i="18"/>
  <c r="BE89" i="18"/>
  <c r="BE91" i="18"/>
  <c r="BE93" i="18"/>
  <c r="BE101" i="18"/>
  <c r="BE107" i="18"/>
  <c r="BE113" i="18"/>
  <c r="BE120" i="18"/>
  <c r="BE122" i="18"/>
  <c r="BE124" i="18"/>
  <c r="BE130" i="18"/>
  <c r="BE136" i="18"/>
  <c r="BE148" i="18"/>
  <c r="BE157" i="18"/>
  <c r="BE163" i="18"/>
  <c r="E50" i="19"/>
  <c r="J58" i="19"/>
  <c r="F82" i="19"/>
  <c r="J58" i="20"/>
  <c r="E76" i="20"/>
  <c r="BE91" i="20"/>
  <c r="BE107" i="20"/>
  <c r="BE118" i="20"/>
  <c r="BE123" i="20"/>
  <c r="BE133" i="20"/>
  <c r="BE136" i="20"/>
  <c r="BE139" i="20"/>
  <c r="J81" i="21"/>
  <c r="BK85" i="21"/>
  <c r="J85" i="21" s="1"/>
  <c r="J32" i="21" s="1"/>
  <c r="AG84" i="1" s="1"/>
  <c r="J58" i="22"/>
  <c r="BE89" i="22"/>
  <c r="BE97" i="22"/>
  <c r="BE99" i="22"/>
  <c r="BE107" i="22"/>
  <c r="BE113" i="22"/>
  <c r="BE121" i="22"/>
  <c r="BE129" i="22"/>
  <c r="BE138" i="22"/>
  <c r="BE144" i="22"/>
  <c r="BE149" i="22"/>
  <c r="BE167" i="22"/>
  <c r="BE176" i="22"/>
  <c r="BE191" i="22"/>
  <c r="BE203" i="22"/>
  <c r="BE206" i="22"/>
  <c r="BE211" i="22"/>
  <c r="J56" i="23"/>
  <c r="J81" i="23"/>
  <c r="J58" i="24"/>
  <c r="E76" i="24"/>
  <c r="BE106" i="24"/>
  <c r="BE110" i="24"/>
  <c r="BE112" i="24"/>
  <c r="BE117" i="24"/>
  <c r="BE130" i="24"/>
  <c r="BE135" i="24"/>
  <c r="BE138" i="24"/>
  <c r="BE141" i="24"/>
  <c r="BE150" i="24"/>
  <c r="E50" i="25"/>
  <c r="F82" i="25"/>
  <c r="BE89" i="26"/>
  <c r="BE98" i="26"/>
  <c r="BE104" i="26"/>
  <c r="BE109" i="26"/>
  <c r="BE121" i="26"/>
  <c r="BE124" i="26"/>
  <c r="BE133" i="26"/>
  <c r="BE141" i="26"/>
  <c r="BE143" i="26"/>
  <c r="BE155" i="26"/>
  <c r="BE165" i="26"/>
  <c r="BE167" i="26"/>
  <c r="BE172" i="26"/>
  <c r="BE183" i="26"/>
  <c r="BE189" i="26"/>
  <c r="BE208" i="26"/>
  <c r="BE211" i="26"/>
  <c r="E50" i="27"/>
  <c r="J56" i="27"/>
  <c r="F82" i="27"/>
  <c r="F55" i="28"/>
  <c r="BE82" i="28"/>
  <c r="BE117" i="2"/>
  <c r="BE123" i="2"/>
  <c r="BE135" i="2"/>
  <c r="BE137" i="2"/>
  <c r="BE139" i="2"/>
  <c r="BE141" i="2"/>
  <c r="BE147" i="2"/>
  <c r="BE151" i="2"/>
  <c r="BE158" i="2"/>
  <c r="BE163" i="2"/>
  <c r="BE165" i="2"/>
  <c r="BE170" i="2"/>
  <c r="BE180" i="2"/>
  <c r="BE186" i="2"/>
  <c r="BE203" i="2"/>
  <c r="BE215" i="2"/>
  <c r="BE220" i="2"/>
  <c r="BE221" i="2"/>
  <c r="BE222" i="2"/>
  <c r="BE225" i="2"/>
  <c r="BE227" i="2"/>
  <c r="BE234" i="2"/>
  <c r="BE254" i="2"/>
  <c r="J58" i="4"/>
  <c r="J82" i="4"/>
  <c r="BE89" i="4"/>
  <c r="BE101" i="4"/>
  <c r="BE117" i="4"/>
  <c r="BE129" i="4"/>
  <c r="BE135" i="4"/>
  <c r="BE141" i="4"/>
  <c r="BE153" i="4"/>
  <c r="BE155" i="4"/>
  <c r="BE160" i="4"/>
  <c r="BE180" i="4"/>
  <c r="BE195" i="4"/>
  <c r="BE201" i="4"/>
  <c r="BE212" i="4"/>
  <c r="BE229" i="4"/>
  <c r="BE238" i="4"/>
  <c r="BE246" i="4"/>
  <c r="BE249" i="4"/>
  <c r="BE264" i="4"/>
  <c r="BE271" i="4"/>
  <c r="E50" i="5"/>
  <c r="BE89" i="5"/>
  <c r="BE92" i="5"/>
  <c r="BE101" i="5"/>
  <c r="E50" i="6"/>
  <c r="J56" i="6"/>
  <c r="J58" i="6"/>
  <c r="BE89" i="6"/>
  <c r="BE95" i="6"/>
  <c r="BE115" i="6"/>
  <c r="BE117" i="6"/>
  <c r="BE121" i="6"/>
  <c r="BE123" i="6"/>
  <c r="BE125" i="6"/>
  <c r="BE129" i="6"/>
  <c r="BE133" i="6"/>
  <c r="BE139" i="6"/>
  <c r="BE141" i="6"/>
  <c r="BE154" i="6"/>
  <c r="BE162" i="6"/>
  <c r="BE164" i="6"/>
  <c r="BE172" i="6"/>
  <c r="BE181" i="6"/>
  <c r="BE183" i="6"/>
  <c r="BE185" i="6"/>
  <c r="BE191" i="6"/>
  <c r="BE198" i="6"/>
  <c r="BE201" i="6"/>
  <c r="BE202" i="6"/>
  <c r="BE204" i="6"/>
  <c r="BE205" i="6"/>
  <c r="BE214" i="6"/>
  <c r="BE223" i="6"/>
  <c r="BE238" i="6"/>
  <c r="BE249" i="6"/>
  <c r="BE251" i="6"/>
  <c r="BE95" i="8"/>
  <c r="BE103" i="8"/>
  <c r="BE119" i="8"/>
  <c r="BE121" i="8"/>
  <c r="BE137" i="8"/>
  <c r="BE147" i="8"/>
  <c r="BE154" i="8"/>
  <c r="BE185" i="8"/>
  <c r="BE191" i="8"/>
  <c r="BE199" i="8"/>
  <c r="BE200" i="8"/>
  <c r="BE202" i="8"/>
  <c r="BE206" i="8"/>
  <c r="BE211" i="8"/>
  <c r="BE232" i="8"/>
  <c r="BE247" i="8"/>
  <c r="BE249" i="8"/>
  <c r="BE251" i="8"/>
  <c r="BE89" i="9"/>
  <c r="BE92" i="9"/>
  <c r="BE89" i="10"/>
  <c r="BE91" i="10"/>
  <c r="BE93" i="10"/>
  <c r="BE99" i="10"/>
  <c r="BE108" i="10"/>
  <c r="BE110" i="10"/>
  <c r="BE116" i="10"/>
  <c r="BE132" i="10"/>
  <c r="BE136" i="10"/>
  <c r="BE164" i="10"/>
  <c r="BE167" i="10"/>
  <c r="BE173" i="10"/>
  <c r="BE179" i="10"/>
  <c r="BE181" i="10"/>
  <c r="E73" i="11"/>
  <c r="J81" i="11"/>
  <c r="BE89" i="11"/>
  <c r="J56" i="12"/>
  <c r="BE95" i="12"/>
  <c r="BE113" i="12"/>
  <c r="BE122" i="12"/>
  <c r="BE127" i="12"/>
  <c r="BE130" i="12"/>
  <c r="BE132" i="12"/>
  <c r="BE134" i="12"/>
  <c r="BE138" i="12"/>
  <c r="BE141" i="12"/>
  <c r="BE147" i="12"/>
  <c r="BE159" i="12"/>
  <c r="BE171" i="12"/>
  <c r="BE183" i="12"/>
  <c r="J56" i="13"/>
  <c r="BE86" i="13"/>
  <c r="E50" i="14"/>
  <c r="J58" i="14"/>
  <c r="BE99" i="14"/>
  <c r="BE107" i="14"/>
  <c r="BE112" i="14"/>
  <c r="BE115" i="14"/>
  <c r="BE127" i="14"/>
  <c r="BE145" i="14"/>
  <c r="BE148" i="14"/>
  <c r="BE151" i="14"/>
  <c r="BE154" i="14"/>
  <c r="BK88" i="14"/>
  <c r="J88" i="14" s="1"/>
  <c r="J32" i="14" s="1"/>
  <c r="AG74" i="1" s="1"/>
  <c r="J56" i="15"/>
  <c r="F59" i="15"/>
  <c r="BE86" i="15"/>
  <c r="J35" i="15" s="1"/>
  <c r="AV75" i="1" s="1"/>
  <c r="AT75" i="1" s="1"/>
  <c r="BE95" i="16"/>
  <c r="BE106" i="16"/>
  <c r="BE115" i="16"/>
  <c r="BE124" i="16"/>
  <c r="BE129" i="16"/>
  <c r="BE138" i="16"/>
  <c r="BE144" i="16"/>
  <c r="BE147" i="16"/>
  <c r="BE153" i="16"/>
  <c r="BE159" i="16"/>
  <c r="BE165" i="16"/>
  <c r="BE168" i="16"/>
  <c r="F59" i="17"/>
  <c r="J79" i="17"/>
  <c r="E50" i="18"/>
  <c r="J56" i="18"/>
  <c r="F59" i="18"/>
  <c r="BE98" i="18"/>
  <c r="BE104" i="18"/>
  <c r="BE115" i="18"/>
  <c r="BE145" i="18"/>
  <c r="J56" i="19"/>
  <c r="BE86" i="19"/>
  <c r="F35" i="19" s="1"/>
  <c r="AZ81" i="1" s="1"/>
  <c r="BK85" i="19"/>
  <c r="J85" i="19" s="1"/>
  <c r="J63" i="19" s="1"/>
  <c r="J82" i="20"/>
  <c r="F85" i="20"/>
  <c r="BE95" i="20"/>
  <c r="BE99" i="20"/>
  <c r="BE110" i="20"/>
  <c r="BE112" i="20"/>
  <c r="BE125" i="20"/>
  <c r="BE127" i="20"/>
  <c r="BE145" i="20"/>
  <c r="BE148" i="20"/>
  <c r="BE151" i="20"/>
  <c r="F59" i="21"/>
  <c r="E73" i="21"/>
  <c r="E50" i="22"/>
  <c r="F59" i="22"/>
  <c r="BE91" i="22"/>
  <c r="BE104" i="22"/>
  <c r="BE110" i="22"/>
  <c r="BE116" i="22"/>
  <c r="BE119" i="22"/>
  <c r="BE124" i="22"/>
  <c r="BE141" i="22"/>
  <c r="BE146" i="22"/>
  <c r="BE152" i="22"/>
  <c r="BE155" i="22"/>
  <c r="BE164" i="22"/>
  <c r="BE170" i="22"/>
  <c r="BE182" i="22"/>
  <c r="BE194" i="22"/>
  <c r="BE209" i="22"/>
  <c r="F59" i="23"/>
  <c r="BE86" i="23"/>
  <c r="BE89" i="23"/>
  <c r="BE92" i="23"/>
  <c r="J82" i="24"/>
  <c r="F85" i="24"/>
  <c r="BE89" i="24"/>
  <c r="BE93" i="24"/>
  <c r="BE97" i="24"/>
  <c r="BE108" i="24"/>
  <c r="BE114" i="24"/>
  <c r="BE119" i="24"/>
  <c r="BE124" i="24"/>
  <c r="BE147" i="24"/>
  <c r="J56" i="25"/>
  <c r="J81" i="25"/>
  <c r="BE86" i="25"/>
  <c r="BE93" i="26"/>
  <c r="BE95" i="26"/>
  <c r="BE101" i="26"/>
  <c r="BE111" i="26"/>
  <c r="BE119" i="26"/>
  <c r="BE129" i="26"/>
  <c r="BE131" i="26"/>
  <c r="BE135" i="26"/>
  <c r="BE145" i="26"/>
  <c r="BE147" i="26"/>
  <c r="BE157" i="26"/>
  <c r="BE180" i="26"/>
  <c r="BE197" i="26"/>
  <c r="BE202" i="26"/>
  <c r="BE216" i="26"/>
  <c r="BE218" i="26"/>
  <c r="J58" i="27"/>
  <c r="BE92" i="27"/>
  <c r="J54" i="28"/>
  <c r="BE101" i="2"/>
  <c r="BE103" i="2"/>
  <c r="BE105" i="2"/>
  <c r="BE107" i="2"/>
  <c r="BE115" i="2"/>
  <c r="BE119" i="2"/>
  <c r="BE121" i="2"/>
  <c r="BE125" i="2"/>
  <c r="BE127" i="2"/>
  <c r="BE133" i="2"/>
  <c r="BE153" i="2"/>
  <c r="BE172" i="2"/>
  <c r="BE176" i="2"/>
  <c r="BE192" i="2"/>
  <c r="BE199" i="2"/>
  <c r="BE213" i="2"/>
  <c r="BE216" i="2"/>
  <c r="BE217" i="2"/>
  <c r="BE218" i="2"/>
  <c r="BE240" i="2"/>
  <c r="BE243" i="2"/>
  <c r="BE246" i="2"/>
  <c r="BE252" i="2"/>
  <c r="BE256" i="2"/>
  <c r="BE86" i="3"/>
  <c r="F35" i="3" s="1"/>
  <c r="AZ57" i="1" s="1"/>
  <c r="BK85" i="3"/>
  <c r="J85" i="3" s="1"/>
  <c r="J32" i="3" s="1"/>
  <c r="AG57" i="1" s="1"/>
  <c r="E50" i="4"/>
  <c r="BE92" i="4"/>
  <c r="BE105" i="4"/>
  <c r="BE119" i="4"/>
  <c r="BE123" i="4"/>
  <c r="BE127" i="4"/>
  <c r="BE137" i="4"/>
  <c r="BE147" i="4"/>
  <c r="BE149" i="4"/>
  <c r="BE151" i="4"/>
  <c r="BE172" i="4"/>
  <c r="BE187" i="4"/>
  <c r="BE189" i="4"/>
  <c r="BE206" i="4"/>
  <c r="BE216" i="4"/>
  <c r="BE224" i="4"/>
  <c r="BE230" i="4"/>
  <c r="BE199" i="6"/>
  <c r="BE200" i="6"/>
  <c r="BE229" i="6"/>
  <c r="BE235" i="6"/>
  <c r="BE244" i="6"/>
  <c r="J56" i="7"/>
  <c r="BE86" i="7"/>
  <c r="F59" i="8"/>
  <c r="BE89" i="8"/>
  <c r="BE101" i="8"/>
  <c r="BE111" i="8"/>
  <c r="BE129" i="8"/>
  <c r="BE139" i="8"/>
  <c r="BE141" i="8"/>
  <c r="BE159" i="8"/>
  <c r="BE166" i="8"/>
  <c r="BE174" i="8"/>
  <c r="BE176" i="8"/>
  <c r="BE180" i="8"/>
  <c r="BE182" i="8"/>
  <c r="BE189" i="8"/>
  <c r="BE195" i="8"/>
  <c r="BE203" i="8"/>
  <c r="BE218" i="8"/>
  <c r="BE223" i="8"/>
  <c r="BE226" i="8"/>
  <c r="BE235" i="8"/>
  <c r="BE241" i="8"/>
  <c r="BE101" i="10"/>
  <c r="BE112" i="10"/>
  <c r="BE150" i="10"/>
  <c r="BE154" i="10"/>
  <c r="BE156" i="10"/>
  <c r="J58" i="12"/>
  <c r="BE93" i="12"/>
  <c r="BE97" i="12"/>
  <c r="BE99" i="12"/>
  <c r="BE107" i="12"/>
  <c r="BE153" i="12"/>
  <c r="BE165" i="12"/>
  <c r="BE168" i="12"/>
  <c r="BE174" i="12"/>
  <c r="BE177" i="12"/>
  <c r="BE180" i="12"/>
  <c r="BE186" i="12"/>
  <c r="BE189" i="12"/>
  <c r="J58" i="13"/>
  <c r="BE91" i="14"/>
  <c r="BE118" i="14"/>
  <c r="BE121" i="14"/>
  <c r="BE125" i="14"/>
  <c r="BE136" i="14"/>
  <c r="BE142" i="14"/>
  <c r="E50" i="16"/>
  <c r="J58" i="16"/>
  <c r="BE91" i="16"/>
  <c r="BE109" i="16"/>
  <c r="BE117" i="16"/>
  <c r="BE122" i="16"/>
  <c r="BE126" i="16"/>
  <c r="BE135" i="16"/>
  <c r="BE141" i="16"/>
  <c r="BE150" i="16"/>
  <c r="BE156" i="16"/>
  <c r="BE162" i="16"/>
  <c r="E50" i="17"/>
  <c r="BE89" i="17"/>
  <c r="BE110" i="18"/>
  <c r="BE118" i="18"/>
  <c r="BE127" i="18"/>
  <c r="BE133" i="18"/>
  <c r="BE139" i="18"/>
  <c r="BE142" i="18"/>
  <c r="BE151" i="18"/>
  <c r="BE154" i="18"/>
  <c r="BE160" i="18"/>
  <c r="BE166" i="18"/>
  <c r="BE89" i="20"/>
  <c r="BE93" i="20"/>
  <c r="BE97" i="20"/>
  <c r="BE104" i="20"/>
  <c r="BE115" i="20"/>
  <c r="BE121" i="20"/>
  <c r="BE130" i="20"/>
  <c r="BE142" i="20"/>
  <c r="BE154" i="20"/>
  <c r="J56" i="21"/>
  <c r="BE86" i="21"/>
  <c r="J56" i="22"/>
  <c r="BE93" i="22"/>
  <c r="BE95" i="22"/>
  <c r="BE127" i="22"/>
  <c r="BE132" i="22"/>
  <c r="BE134" i="22"/>
  <c r="BE136" i="22"/>
  <c r="BE158" i="22"/>
  <c r="BE161" i="22"/>
  <c r="BE173" i="22"/>
  <c r="BE179" i="22"/>
  <c r="BE185" i="22"/>
  <c r="BE188" i="22"/>
  <c r="BE197" i="22"/>
  <c r="BE200" i="22"/>
  <c r="E50" i="23"/>
  <c r="BE95" i="23"/>
  <c r="BE91" i="24"/>
  <c r="BE95" i="24"/>
  <c r="BE102" i="24"/>
  <c r="BE104" i="24"/>
  <c r="BE121" i="24"/>
  <c r="BE128" i="24"/>
  <c r="BE132" i="24"/>
  <c r="BK85" i="25"/>
  <c r="J85" i="25"/>
  <c r="J63" i="25" s="1"/>
  <c r="J58" i="26"/>
  <c r="BE91" i="26"/>
  <c r="BE106" i="26"/>
  <c r="BE114" i="26"/>
  <c r="BE149" i="26"/>
  <c r="BE151" i="26"/>
  <c r="BE159" i="26"/>
  <c r="BE170" i="26"/>
  <c r="BE186" i="26"/>
  <c r="BE205" i="26"/>
  <c r="BE213" i="26"/>
  <c r="BE86" i="27"/>
  <c r="BE89" i="27"/>
  <c r="E48" i="28"/>
  <c r="J52" i="28"/>
  <c r="BE84" i="28"/>
  <c r="BE85" i="28"/>
  <c r="BE86" i="28"/>
  <c r="BE88" i="28"/>
  <c r="BE89" i="28"/>
  <c r="BE91" i="28"/>
  <c r="BE92" i="28"/>
  <c r="F38" i="2"/>
  <c r="BC56" i="1"/>
  <c r="BC55" i="1" s="1"/>
  <c r="AY55" i="1" s="1"/>
  <c r="F38" i="7"/>
  <c r="BC63" i="1"/>
  <c r="F38" i="18"/>
  <c r="BC80" i="1"/>
  <c r="BC79" i="1" s="1"/>
  <c r="AY79" i="1" s="1"/>
  <c r="F37" i="7"/>
  <c r="BB63" i="1"/>
  <c r="J36" i="10"/>
  <c r="AW68" i="1"/>
  <c r="F39" i="22"/>
  <c r="BD86" i="1"/>
  <c r="J36" i="12"/>
  <c r="AW71" i="1"/>
  <c r="F39" i="18"/>
  <c r="BD80" i="1"/>
  <c r="BD79" i="1" s="1"/>
  <c r="F37" i="2"/>
  <c r="BB56" i="1" s="1"/>
  <c r="BB55" i="1" s="1"/>
  <c r="F37" i="22"/>
  <c r="BB86" i="1"/>
  <c r="F36" i="23"/>
  <c r="BA87" i="1"/>
  <c r="F39" i="24"/>
  <c r="BD89" i="1"/>
  <c r="F39" i="10"/>
  <c r="BD68" i="1"/>
  <c r="F38" i="5"/>
  <c r="BC60" i="1"/>
  <c r="F36" i="6"/>
  <c r="BA62" i="1"/>
  <c r="F37" i="23"/>
  <c r="BB87" i="1" s="1"/>
  <c r="F38" i="24"/>
  <c r="BC89" i="1"/>
  <c r="F36" i="13"/>
  <c r="BA72" i="1" s="1"/>
  <c r="F38" i="20"/>
  <c r="BC83" i="1"/>
  <c r="BC82" i="1" s="1"/>
  <c r="AY82" i="1" s="1"/>
  <c r="F38" i="6"/>
  <c r="BC62" i="1"/>
  <c r="F38" i="13"/>
  <c r="BC72" i="1"/>
  <c r="F37" i="16"/>
  <c r="BB77" i="1"/>
  <c r="F37" i="9"/>
  <c r="BB66" i="1"/>
  <c r="J36" i="16"/>
  <c r="AW77" i="1"/>
  <c r="F37" i="24"/>
  <c r="BB89" i="1" s="1"/>
  <c r="F39" i="20"/>
  <c r="BD83" i="1"/>
  <c r="BD82" i="1" s="1"/>
  <c r="J35" i="21"/>
  <c r="AV84" i="1" s="1"/>
  <c r="AT84" i="1" s="1"/>
  <c r="F39" i="2"/>
  <c r="BD56" i="1" s="1"/>
  <c r="BD55" i="1" s="1"/>
  <c r="F36" i="2"/>
  <c r="BA56" i="1" s="1"/>
  <c r="BA55" i="1" s="1"/>
  <c r="AW55" i="1" s="1"/>
  <c r="F36" i="8"/>
  <c r="BA65" i="1" s="1"/>
  <c r="F36" i="4"/>
  <c r="BA59" i="1" s="1"/>
  <c r="F38" i="22"/>
  <c r="BC86" i="1"/>
  <c r="F37" i="11"/>
  <c r="BB69" i="1" s="1"/>
  <c r="F38" i="17"/>
  <c r="BC78" i="1" s="1"/>
  <c r="J36" i="20"/>
  <c r="AW83" i="1" s="1"/>
  <c r="J36" i="8"/>
  <c r="AW65" i="1"/>
  <c r="J36" i="22"/>
  <c r="AW86" i="1" s="1"/>
  <c r="J35" i="25"/>
  <c r="AV90" i="1"/>
  <c r="AT90" i="1"/>
  <c r="F37" i="4"/>
  <c r="BB59" i="1" s="1"/>
  <c r="F36" i="28"/>
  <c r="BC93" i="1"/>
  <c r="F36" i="12"/>
  <c r="BA71" i="1" s="1"/>
  <c r="F39" i="16"/>
  <c r="BD77" i="1"/>
  <c r="F36" i="16"/>
  <c r="BA77" i="1" s="1"/>
  <c r="F37" i="28"/>
  <c r="BD93" i="1"/>
  <c r="F38" i="11"/>
  <c r="BC69" i="1" s="1"/>
  <c r="F39" i="4"/>
  <c r="BD59" i="1" s="1"/>
  <c r="F36" i="18"/>
  <c r="BA80" i="1" s="1"/>
  <c r="J36" i="9"/>
  <c r="AW66" i="1" s="1"/>
  <c r="F38" i="14"/>
  <c r="BC74" i="1" s="1"/>
  <c r="BC73" i="1" s="1"/>
  <c r="AY73" i="1" s="1"/>
  <c r="F39" i="9"/>
  <c r="BD66" i="1"/>
  <c r="F38" i="9"/>
  <c r="BC66" i="1" s="1"/>
  <c r="J36" i="14"/>
  <c r="AW74" i="1" s="1"/>
  <c r="J36" i="17"/>
  <c r="AW78" i="1" s="1"/>
  <c r="F37" i="20"/>
  <c r="BB83" i="1" s="1"/>
  <c r="BB82" i="1" s="1"/>
  <c r="AX82" i="1" s="1"/>
  <c r="F39" i="8"/>
  <c r="BD65" i="1" s="1"/>
  <c r="F37" i="18"/>
  <c r="BB80" i="1"/>
  <c r="BB79" i="1"/>
  <c r="AX79" i="1" s="1"/>
  <c r="F38" i="26"/>
  <c r="BC91" i="1"/>
  <c r="F36" i="11"/>
  <c r="BA69" i="1" s="1"/>
  <c r="F36" i="5"/>
  <c r="BA60" i="1"/>
  <c r="J36" i="7"/>
  <c r="AW63" i="1" s="1"/>
  <c r="F37" i="8"/>
  <c r="BB65" i="1"/>
  <c r="J36" i="5"/>
  <c r="AW60" i="1" s="1"/>
  <c r="F39" i="5"/>
  <c r="BD60" i="1" s="1"/>
  <c r="F37" i="10"/>
  <c r="BB68" i="1" s="1"/>
  <c r="F37" i="26"/>
  <c r="BB91" i="1"/>
  <c r="J34" i="28"/>
  <c r="AW93" i="1" s="1"/>
  <c r="F36" i="21"/>
  <c r="BA84" i="1"/>
  <c r="F36" i="9"/>
  <c r="BA66" i="1"/>
  <c r="F37" i="13"/>
  <c r="BB72" i="1" s="1"/>
  <c r="J36" i="24"/>
  <c r="AW89" i="1"/>
  <c r="F39" i="17"/>
  <c r="BD78" i="1" s="1"/>
  <c r="J36" i="18"/>
  <c r="AW80" i="1"/>
  <c r="F36" i="10"/>
  <c r="BA68" i="1" s="1"/>
  <c r="F39" i="13"/>
  <c r="BD72" i="1"/>
  <c r="J36" i="23"/>
  <c r="AW87" i="1" s="1"/>
  <c r="F36" i="24"/>
  <c r="BA89" i="1"/>
  <c r="F36" i="27"/>
  <c r="BA92" i="1" s="1"/>
  <c r="F38" i="10"/>
  <c r="BC68" i="1"/>
  <c r="F35" i="28"/>
  <c r="BB93" i="1" s="1"/>
  <c r="F39" i="12"/>
  <c r="BD71" i="1" s="1"/>
  <c r="F36" i="22"/>
  <c r="BA86" i="1" s="1"/>
  <c r="F38" i="4"/>
  <c r="BC59" i="1" s="1"/>
  <c r="J36" i="6"/>
  <c r="AW62" i="1"/>
  <c r="F39" i="26"/>
  <c r="BD91" i="1"/>
  <c r="F38" i="23"/>
  <c r="BC87" i="1"/>
  <c r="F38" i="27"/>
  <c r="BC92" i="1"/>
  <c r="J36" i="2"/>
  <c r="AW56" i="1"/>
  <c r="J36" i="11"/>
  <c r="AW69" i="1" s="1"/>
  <c r="F39" i="11"/>
  <c r="BD69" i="1"/>
  <c r="F37" i="12"/>
  <c r="BB71" i="1" s="1"/>
  <c r="F37" i="5"/>
  <c r="BB60" i="1" s="1"/>
  <c r="F36" i="7"/>
  <c r="BA63" i="1"/>
  <c r="F39" i="7"/>
  <c r="BD63" i="1" s="1"/>
  <c r="F38" i="8"/>
  <c r="BC65" i="1"/>
  <c r="J36" i="26"/>
  <c r="AW91" i="1" s="1"/>
  <c r="F37" i="14"/>
  <c r="BB74" i="1"/>
  <c r="BB73" i="1" s="1"/>
  <c r="AX73" i="1" s="1"/>
  <c r="F36" i="26"/>
  <c r="BA91" i="1"/>
  <c r="F36" i="14"/>
  <c r="BA74" i="1" s="1"/>
  <c r="F38" i="16"/>
  <c r="BC77" i="1"/>
  <c r="F36" i="25"/>
  <c r="BA90" i="1" s="1"/>
  <c r="AS54" i="1"/>
  <c r="F37" i="6"/>
  <c r="BB62" i="1" s="1"/>
  <c r="F39" i="6"/>
  <c r="BD62" i="1"/>
  <c r="F36" i="17"/>
  <c r="BA78" i="1" s="1"/>
  <c r="F37" i="17"/>
  <c r="BB78" i="1" s="1"/>
  <c r="F36" i="20"/>
  <c r="BA83" i="1" s="1"/>
  <c r="F37" i="27"/>
  <c r="BB92" i="1" s="1"/>
  <c r="F39" i="27"/>
  <c r="BD92" i="1" s="1"/>
  <c r="J36" i="3"/>
  <c r="AW57" i="1"/>
  <c r="F36" i="15"/>
  <c r="BA75" i="1" s="1"/>
  <c r="J36" i="4"/>
  <c r="AW59" i="1"/>
  <c r="F39" i="14"/>
  <c r="BD74" i="1" s="1"/>
  <c r="BD73" i="1" s="1"/>
  <c r="J36" i="27"/>
  <c r="AW92" i="1"/>
  <c r="F38" i="12"/>
  <c r="BC71" i="1"/>
  <c r="J36" i="13"/>
  <c r="AW72" i="1"/>
  <c r="F39" i="23"/>
  <c r="BD87" i="1" s="1"/>
  <c r="F34" i="28"/>
  <c r="BA93" i="1"/>
  <c r="F36" i="19"/>
  <c r="BA81" i="1"/>
  <c r="J100" i="24" l="1"/>
  <c r="J64" i="24" s="1"/>
  <c r="BK88" i="24"/>
  <c r="J88" i="24" s="1"/>
  <c r="J32" i="24" s="1"/>
  <c r="AG89" i="1" s="1"/>
  <c r="BK88" i="26"/>
  <c r="J88" i="26" s="1"/>
  <c r="J63" i="26" s="1"/>
  <c r="J117" i="26"/>
  <c r="J64" i="26" s="1"/>
  <c r="P88" i="20"/>
  <c r="AU83" i="1"/>
  <c r="T88" i="24"/>
  <c r="T88" i="14"/>
  <c r="P88" i="4"/>
  <c r="AU59" i="1"/>
  <c r="T88" i="18"/>
  <c r="R88" i="20"/>
  <c r="T88" i="6"/>
  <c r="R88" i="26"/>
  <c r="R88" i="10"/>
  <c r="P88" i="16"/>
  <c r="AU77" i="1" s="1"/>
  <c r="AU76" i="1" s="1"/>
  <c r="P88" i="24"/>
  <c r="AU89" i="1" s="1"/>
  <c r="AU88" i="1" s="1"/>
  <c r="R88" i="2"/>
  <c r="R88" i="12"/>
  <c r="R88" i="22"/>
  <c r="T88" i="16"/>
  <c r="BK150" i="8"/>
  <c r="J150" i="8" s="1"/>
  <c r="J64" i="8" s="1"/>
  <c r="J63" i="9"/>
  <c r="BK104" i="10"/>
  <c r="J104" i="10" s="1"/>
  <c r="J64" i="10" s="1"/>
  <c r="J63" i="24"/>
  <c r="J63" i="3"/>
  <c r="J151" i="6"/>
  <c r="J65" i="6"/>
  <c r="BK98" i="16"/>
  <c r="J98" i="16"/>
  <c r="J64" i="16" s="1"/>
  <c r="BK96" i="18"/>
  <c r="J96" i="18" s="1"/>
  <c r="J64" i="18" s="1"/>
  <c r="BK102" i="22"/>
  <c r="J102" i="22"/>
  <c r="J64" i="22" s="1"/>
  <c r="J118" i="26"/>
  <c r="J65" i="26" s="1"/>
  <c r="J63" i="27"/>
  <c r="BK156" i="2"/>
  <c r="J156" i="2"/>
  <c r="J64" i="2" s="1"/>
  <c r="BK158" i="4"/>
  <c r="J158" i="4" s="1"/>
  <c r="J64" i="4" s="1"/>
  <c r="BK102" i="12"/>
  <c r="J102" i="12"/>
  <c r="J64" i="12" s="1"/>
  <c r="J63" i="14"/>
  <c r="J103" i="14"/>
  <c r="J65" i="14"/>
  <c r="BK102" i="20"/>
  <c r="J102" i="20"/>
  <c r="J64" i="20" s="1"/>
  <c r="J63" i="21"/>
  <c r="J101" i="24"/>
  <c r="J65" i="24"/>
  <c r="BK80" i="28"/>
  <c r="J80" i="28"/>
  <c r="J59" i="28" s="1"/>
  <c r="J41" i="21"/>
  <c r="AN84" i="1"/>
  <c r="AU82" i="1"/>
  <c r="J35" i="3"/>
  <c r="AV57" i="1"/>
  <c r="AT57" i="1"/>
  <c r="BB64" i="1"/>
  <c r="AX64" i="1" s="1"/>
  <c r="BA73" i="1"/>
  <c r="AW73" i="1"/>
  <c r="BC85" i="1"/>
  <c r="AY85" i="1" s="1"/>
  <c r="J35" i="7"/>
  <c r="AV63" i="1"/>
  <c r="AT63" i="1" s="1"/>
  <c r="J35" i="14"/>
  <c r="AV74" i="1"/>
  <c r="AT74" i="1"/>
  <c r="J35" i="26"/>
  <c r="AV91" i="1" s="1"/>
  <c r="AT91" i="1" s="1"/>
  <c r="AN91" i="1" s="1"/>
  <c r="AU85" i="1"/>
  <c r="J35" i="5"/>
  <c r="AV60" i="1" s="1"/>
  <c r="AT60" i="1" s="1"/>
  <c r="F35" i="8"/>
  <c r="AZ65" i="1"/>
  <c r="F35" i="18"/>
  <c r="AZ80" i="1" s="1"/>
  <c r="AZ79" i="1" s="1"/>
  <c r="AV79" i="1" s="1"/>
  <c r="J35" i="12"/>
  <c r="AV71" i="1" s="1"/>
  <c r="AT71" i="1" s="1"/>
  <c r="F35" i="12"/>
  <c r="AZ71" i="1" s="1"/>
  <c r="F35" i="24"/>
  <c r="AZ89" i="1"/>
  <c r="AU64" i="1"/>
  <c r="F35" i="13"/>
  <c r="AZ72" i="1" s="1"/>
  <c r="BB67" i="1"/>
  <c r="AX67" i="1"/>
  <c r="BA85" i="1"/>
  <c r="AW85" i="1" s="1"/>
  <c r="F35" i="17"/>
  <c r="AZ78" i="1"/>
  <c r="J35" i="4"/>
  <c r="AV59" i="1" s="1"/>
  <c r="AT59" i="1" s="1"/>
  <c r="J35" i="17"/>
  <c r="AV78" i="1" s="1"/>
  <c r="AT78" i="1" s="1"/>
  <c r="BC58" i="1"/>
  <c r="AY58" i="1" s="1"/>
  <c r="F35" i="11"/>
  <c r="AZ69" i="1" s="1"/>
  <c r="BB58" i="1"/>
  <c r="AX58" i="1"/>
  <c r="AU70" i="1"/>
  <c r="BC76" i="1"/>
  <c r="AY76" i="1"/>
  <c r="J35" i="16"/>
  <c r="AV77" i="1" s="1"/>
  <c r="AT77" i="1" s="1"/>
  <c r="F35" i="7"/>
  <c r="AZ63" i="1"/>
  <c r="J35" i="18"/>
  <c r="AV80" i="1" s="1"/>
  <c r="AT80" i="1" s="1"/>
  <c r="F35" i="21"/>
  <c r="AZ84" i="1" s="1"/>
  <c r="BA58" i="1"/>
  <c r="AW58" i="1" s="1"/>
  <c r="AU67" i="1"/>
  <c r="BB76" i="1"/>
  <c r="AX76" i="1" s="1"/>
  <c r="BA88" i="1"/>
  <c r="AW88" i="1" s="1"/>
  <c r="J35" i="8"/>
  <c r="AV65" i="1" s="1"/>
  <c r="AT65" i="1" s="1"/>
  <c r="F35" i="16"/>
  <c r="AZ77" i="1"/>
  <c r="F35" i="22"/>
  <c r="AZ86" i="1"/>
  <c r="J35" i="22"/>
  <c r="AV86" i="1" s="1"/>
  <c r="AT86" i="1" s="1"/>
  <c r="J33" i="28"/>
  <c r="AV93" i="1"/>
  <c r="AT93" i="1" s="1"/>
  <c r="AU61" i="1"/>
  <c r="BA76" i="1"/>
  <c r="AW76" i="1"/>
  <c r="BD88" i="1"/>
  <c r="J35" i="23"/>
  <c r="AV87" i="1"/>
  <c r="AT87" i="1"/>
  <c r="J35" i="11"/>
  <c r="AV69" i="1" s="1"/>
  <c r="AT69" i="1" s="1"/>
  <c r="AU58" i="1"/>
  <c r="BC67" i="1"/>
  <c r="AY67" i="1" s="1"/>
  <c r="J35" i="27"/>
  <c r="AV92" i="1" s="1"/>
  <c r="AT92" i="1" s="1"/>
  <c r="J32" i="6"/>
  <c r="AG62" i="1"/>
  <c r="J35" i="10"/>
  <c r="AV68" i="1" s="1"/>
  <c r="AT68" i="1" s="1"/>
  <c r="BC64" i="1"/>
  <c r="AY64" i="1"/>
  <c r="BC70" i="1"/>
  <c r="AY70" i="1" s="1"/>
  <c r="F35" i="10"/>
  <c r="AZ68" i="1"/>
  <c r="J32" i="7"/>
  <c r="AG63" i="1" s="1"/>
  <c r="J32" i="25"/>
  <c r="AG90" i="1" s="1"/>
  <c r="AN90" i="1" s="1"/>
  <c r="AX55" i="1"/>
  <c r="J32" i="5"/>
  <c r="AG60" i="1" s="1"/>
  <c r="J32" i="13"/>
  <c r="AG72" i="1"/>
  <c r="F35" i="15"/>
  <c r="AZ75" i="1" s="1"/>
  <c r="J32" i="17"/>
  <c r="AG78" i="1"/>
  <c r="J32" i="19"/>
  <c r="AG81" i="1" s="1"/>
  <c r="F35" i="25"/>
  <c r="AZ90" i="1"/>
  <c r="J32" i="11"/>
  <c r="AG69" i="1" s="1"/>
  <c r="BB61" i="1"/>
  <c r="AX61" i="1"/>
  <c r="BD67" i="1"/>
  <c r="BA79" i="1"/>
  <c r="AW79" i="1" s="1"/>
  <c r="BC88" i="1"/>
  <c r="AY88" i="1"/>
  <c r="J35" i="24"/>
  <c r="AV89" i="1" s="1"/>
  <c r="AT89" i="1" s="1"/>
  <c r="J35" i="20"/>
  <c r="AV83" i="1" s="1"/>
  <c r="AT83" i="1" s="1"/>
  <c r="J35" i="9"/>
  <c r="AV66" i="1"/>
  <c r="AT66" i="1" s="1"/>
  <c r="F33" i="28"/>
  <c r="AZ93" i="1"/>
  <c r="BD58" i="1"/>
  <c r="BD64" i="1"/>
  <c r="BA70" i="1"/>
  <c r="AW70" i="1"/>
  <c r="BD76" i="1"/>
  <c r="BB85" i="1"/>
  <c r="AX85" i="1" s="1"/>
  <c r="BB88" i="1"/>
  <c r="AX88" i="1"/>
  <c r="J35" i="6"/>
  <c r="AV62" i="1" s="1"/>
  <c r="AT62" i="1" s="1"/>
  <c r="F35" i="20"/>
  <c r="AZ83" i="1" s="1"/>
  <c r="BC61" i="1"/>
  <c r="AY61" i="1"/>
  <c r="F35" i="14"/>
  <c r="AZ74" i="1" s="1"/>
  <c r="BA61" i="1"/>
  <c r="AW61" i="1" s="1"/>
  <c r="F35" i="2"/>
  <c r="AZ56" i="1" s="1"/>
  <c r="AZ55" i="1" s="1"/>
  <c r="AV55" i="1" s="1"/>
  <c r="AT55" i="1" s="1"/>
  <c r="BA64" i="1"/>
  <c r="AW64" i="1" s="1"/>
  <c r="BD70" i="1"/>
  <c r="BD85" i="1"/>
  <c r="F35" i="4"/>
  <c r="AZ59" i="1" s="1"/>
  <c r="F35" i="9"/>
  <c r="AZ66" i="1"/>
  <c r="J32" i="15"/>
  <c r="AG75" i="1" s="1"/>
  <c r="AN75" i="1" s="1"/>
  <c r="J32" i="23"/>
  <c r="AG87" i="1"/>
  <c r="J32" i="26"/>
  <c r="AG91" i="1"/>
  <c r="J35" i="19"/>
  <c r="AV81" i="1" s="1"/>
  <c r="AT81" i="1" s="1"/>
  <c r="BA67" i="1"/>
  <c r="AW67" i="1"/>
  <c r="BA82" i="1"/>
  <c r="AW82" i="1" s="1"/>
  <c r="J35" i="2"/>
  <c r="AV56" i="1"/>
  <c r="AT56" i="1"/>
  <c r="F35" i="26"/>
  <c r="AZ91" i="1" s="1"/>
  <c r="BD61" i="1"/>
  <c r="BB70" i="1"/>
  <c r="AX70" i="1"/>
  <c r="J35" i="13"/>
  <c r="AV72" i="1" s="1"/>
  <c r="AT72" i="1" s="1"/>
  <c r="F35" i="27"/>
  <c r="AZ92" i="1" s="1"/>
  <c r="F35" i="5"/>
  <c r="AZ60" i="1" s="1"/>
  <c r="F35" i="23"/>
  <c r="AZ87" i="1" s="1"/>
  <c r="F35" i="6"/>
  <c r="AZ62" i="1"/>
  <c r="AN63" i="1" l="1"/>
  <c r="J41" i="11"/>
  <c r="J41" i="5"/>
  <c r="J41" i="6"/>
  <c r="J41" i="17"/>
  <c r="J41" i="23"/>
  <c r="J41" i="7"/>
  <c r="J41" i="13"/>
  <c r="J41" i="19"/>
  <c r="J41" i="26"/>
  <c r="BK88" i="10"/>
  <c r="J88" i="10"/>
  <c r="J41" i="9"/>
  <c r="BK88" i="8"/>
  <c r="J88" i="8" s="1"/>
  <c r="J63" i="8" s="1"/>
  <c r="BK88" i="12"/>
  <c r="J88" i="12"/>
  <c r="J32" i="12" s="1"/>
  <c r="AG71" i="1" s="1"/>
  <c r="AN71" i="1" s="1"/>
  <c r="BK88" i="22"/>
  <c r="J88" i="22"/>
  <c r="J41" i="24"/>
  <c r="BK88" i="4"/>
  <c r="J88" i="4" s="1"/>
  <c r="J63" i="4" s="1"/>
  <c r="BK88" i="18"/>
  <c r="J88" i="18"/>
  <c r="J41" i="15"/>
  <c r="J41" i="25"/>
  <c r="J41" i="27"/>
  <c r="BK88" i="2"/>
  <c r="J88" i="2" s="1"/>
  <c r="J63" i="2" s="1"/>
  <c r="BK88" i="16"/>
  <c r="J88" i="16"/>
  <c r="J32" i="16" s="1"/>
  <c r="AG77" i="1" s="1"/>
  <c r="AN77" i="1" s="1"/>
  <c r="BK88" i="20"/>
  <c r="J88" i="20"/>
  <c r="J63" i="20" s="1"/>
  <c r="J41" i="3"/>
  <c r="J41" i="14"/>
  <c r="AN66" i="1"/>
  <c r="AN92" i="1"/>
  <c r="AN89" i="1"/>
  <c r="AN74" i="1"/>
  <c r="AN57" i="1"/>
  <c r="AN62" i="1"/>
  <c r="AN60" i="1"/>
  <c r="AN72" i="1"/>
  <c r="AN78" i="1"/>
  <c r="AN81" i="1"/>
  <c r="AN69" i="1"/>
  <c r="AN87" i="1"/>
  <c r="AZ67" i="1"/>
  <c r="AV67" i="1" s="1"/>
  <c r="AT67" i="1" s="1"/>
  <c r="AZ64" i="1"/>
  <c r="AV64" i="1"/>
  <c r="AT64" i="1" s="1"/>
  <c r="AG61" i="1"/>
  <c r="AG73" i="1"/>
  <c r="BB54" i="1"/>
  <c r="W31" i="1" s="1"/>
  <c r="AU54" i="1"/>
  <c r="AZ76" i="1"/>
  <c r="AV76" i="1" s="1"/>
  <c r="AT76" i="1" s="1"/>
  <c r="AZ85" i="1"/>
  <c r="AV85" i="1"/>
  <c r="AT85" i="1" s="1"/>
  <c r="AZ88" i="1"/>
  <c r="AV88" i="1" s="1"/>
  <c r="AT88" i="1" s="1"/>
  <c r="AZ61" i="1"/>
  <c r="AV61" i="1" s="1"/>
  <c r="AT61" i="1" s="1"/>
  <c r="J32" i="22"/>
  <c r="AG86" i="1" s="1"/>
  <c r="AN86" i="1" s="1"/>
  <c r="AZ58" i="1"/>
  <c r="AV58" i="1"/>
  <c r="AT58" i="1" s="1"/>
  <c r="BC54" i="1"/>
  <c r="AY54" i="1" s="1"/>
  <c r="AZ82" i="1"/>
  <c r="AV82" i="1" s="1"/>
  <c r="AT82" i="1" s="1"/>
  <c r="AZ70" i="1"/>
  <c r="AV70" i="1" s="1"/>
  <c r="AT70" i="1" s="1"/>
  <c r="J32" i="10"/>
  <c r="AG68" i="1"/>
  <c r="AN68" i="1" s="1"/>
  <c r="BD54" i="1"/>
  <c r="W33" i="1" s="1"/>
  <c r="AT79" i="1"/>
  <c r="AZ73" i="1"/>
  <c r="AV73" i="1"/>
  <c r="AT73" i="1" s="1"/>
  <c r="J30" i="28"/>
  <c r="AG93" i="1" s="1"/>
  <c r="AN93" i="1" s="1"/>
  <c r="BA54" i="1"/>
  <c r="W30" i="1" s="1"/>
  <c r="AG88" i="1"/>
  <c r="J32" i="18"/>
  <c r="AG80" i="1"/>
  <c r="AN80" i="1" s="1"/>
  <c r="AN88" i="1" l="1"/>
  <c r="J63" i="10"/>
  <c r="J63" i="12"/>
  <c r="J63" i="16"/>
  <c r="J41" i="18"/>
  <c r="J63" i="18"/>
  <c r="J41" i="10"/>
  <c r="J41" i="16"/>
  <c r="J63" i="22"/>
  <c r="J41" i="12"/>
  <c r="J41" i="22"/>
  <c r="J39" i="28"/>
  <c r="AN61" i="1"/>
  <c r="AN73" i="1"/>
  <c r="AZ54" i="1"/>
  <c r="AV54" i="1" s="1"/>
  <c r="AK29" i="1" s="1"/>
  <c r="AG79" i="1"/>
  <c r="AN79" i="1"/>
  <c r="J32" i="20"/>
  <c r="AG83" i="1"/>
  <c r="AN83" i="1" s="1"/>
  <c r="AX54" i="1"/>
  <c r="W32" i="1"/>
  <c r="J32" i="2"/>
  <c r="AG56" i="1" s="1"/>
  <c r="AN56" i="1" s="1"/>
  <c r="J32" i="4"/>
  <c r="AG59" i="1"/>
  <c r="AN59" i="1" s="1"/>
  <c r="AW54" i="1"/>
  <c r="AK30" i="1" s="1"/>
  <c r="AG70" i="1"/>
  <c r="AN70" i="1" s="1"/>
  <c r="AG76" i="1"/>
  <c r="AN76" i="1" s="1"/>
  <c r="AG67" i="1"/>
  <c r="AN67" i="1" s="1"/>
  <c r="AG85" i="1"/>
  <c r="AN85" i="1" s="1"/>
  <c r="J32" i="8"/>
  <c r="AG65" i="1" s="1"/>
  <c r="AN65" i="1" s="1"/>
  <c r="J41" i="2" l="1"/>
  <c r="J41" i="4"/>
  <c r="J41" i="8"/>
  <c r="J41" i="20"/>
  <c r="AT54" i="1"/>
  <c r="AG64" i="1"/>
  <c r="AN64" i="1"/>
  <c r="AG82" i="1"/>
  <c r="AN82" i="1" s="1"/>
  <c r="W29" i="1"/>
  <c r="AG58" i="1"/>
  <c r="AN58" i="1" s="1"/>
  <c r="AG55" i="1"/>
  <c r="AN55" i="1" s="1"/>
  <c r="AG54" i="1" l="1"/>
  <c r="AN54" i="1" s="1"/>
  <c r="AK26" i="1" l="1"/>
  <c r="AK35" i="1"/>
</calcChain>
</file>

<file path=xl/comments1.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10.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11.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9"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2"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5"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12.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13.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9"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2"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2.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9"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2"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5"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8"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101"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3.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9"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4.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9"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2"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5"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5.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9"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6.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9"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2"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7.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8.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9"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9.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sharedStrings.xml><?xml version="1.0" encoding="utf-8"?>
<sst xmlns="http://schemas.openxmlformats.org/spreadsheetml/2006/main" count="20674" uniqueCount="1570">
  <si>
    <t>Export Komplet</t>
  </si>
  <si>
    <t>VZ</t>
  </si>
  <si>
    <t>2.0</t>
  </si>
  <si>
    <t>ZAMOK</t>
  </si>
  <si>
    <t>False</t>
  </si>
  <si>
    <t>{ac7fe046-3403-450a-b988-98b560bd0dee}</t>
  </si>
  <si>
    <t>0,01</t>
  </si>
  <si>
    <t>21</t>
  </si>
  <si>
    <t>15</t>
  </si>
  <si>
    <t>REKAPITULACE STAVBY</t>
  </si>
  <si>
    <t>v ---  níže se nacházejí doplnkové a pomocné údaje k sestavám  --- v</t>
  </si>
  <si>
    <t>Návod na vyplnění</t>
  </si>
  <si>
    <t>0,001</t>
  </si>
  <si>
    <t>Kód:</t>
  </si>
  <si>
    <t>65421010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</si>
  <si>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</si>
  <si>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</si>
  <si>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kolejí a výhybek v úseku H. Dvořiště - Velešín na trati Č. Budějovice - Summerau</t>
  </si>
  <si>
    <t>KSO:</t>
  </si>
  <si>
    <t>824</t>
  </si>
  <si>
    <t>CC-CZ:</t>
  </si>
  <si>
    <t>212</t>
  </si>
  <si>
    <t>Místo:</t>
  </si>
  <si>
    <t>trať 196 dle JŘ, TÚ Horní Dvořiště - Včelná</t>
  </si>
  <si>
    <t>Datum:</t>
  </si>
  <si>
    <t>20. 1. 2021</t>
  </si>
  <si>
    <t>Zadavatel:</t>
  </si>
  <si>
    <t>IČ:</t>
  </si>
  <si>
    <t>70994234</t>
  </si>
  <si>
    <t xml:space="preserve">Správa železnic, státní organizace, OŘ Plzeň </t>
  </si>
  <si>
    <t>DIČ:</t>
  </si>
  <si>
    <t>CZ70994234</t>
  </si>
  <si>
    <t>Uchazeč:</t>
  </si>
  <si>
    <t>Vyplň údaj</t>
  </si>
  <si>
    <t>Projektant:</t>
  </si>
  <si>
    <t/>
  </si>
  <si>
    <t xml:space="preserve"> </t>
  </si>
  <si>
    <t>True</t>
  </si>
  <si>
    <t>Zpracovatel:</t>
  </si>
  <si>
    <t>Libor Brabenec</t>
  </si>
  <si>
    <t>Poznámka:</t>
  </si>
  <si>
    <t xml:space="preserve">Soupis prací je sestaven s využitím Cenové soustavy "Sborník pro údržbu a opravy železniční infrastruktury". Položky, které pochází z této cenové soustavy, jsou ve sloupci 'Cenová soustava' označeny popisem 'Sborník UOŽI' a úrovní příslušného kalendářního pololetí. Veškeré další informace vymezující popis a podmínky použití těchto položek z Cenové soustavy, které nejsou uvedeny přímo v soupisu prací, jsou neomezeně dálkově k dispozici na www.sfdi.cz, sekce 'Pravidla, metodiky a ceníky'._x000D_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</si>
  <si>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</si>
  <si>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</si>
  <si>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</si>
  <si>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</si>
  <si>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</si>
  <si>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</si>
  <si>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</si>
  <si>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</si>
  <si>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</si>
  <si>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</si>
  <si>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</si>
  <si>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</si>
  <si>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</si>
  <si>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</si>
  <si>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</si>
  <si>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</si>
  <si>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</si>
  <si>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</si>
  <si>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</si>
  <si>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</si>
  <si>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</si>
  <si>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</si>
  <si>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</si>
  <si>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</si>
  <si>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</si>
  <si>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</si>
  <si>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</si>
  <si>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</si>
  <si>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</si>
  <si>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</si>
  <si>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</si>
  <si>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</si>
  <si>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</si>
  <si>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</si>
  <si>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</si>
  <si>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</si>
  <si>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</si>
  <si>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</si>
  <si>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</si>
  <si>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 xml:space="preserve">TSO výhybky č. 3 v žst Omlenice </t>
  </si>
  <si>
    <t>STA</t>
  </si>
  <si>
    <t>1</t>
  </si>
  <si>
    <t>{d2c4d2ad-0fff-42f5-9e2e-36c72ff9e692}</t>
  </si>
  <si>
    <t>2</t>
  </si>
  <si>
    <t>/</t>
  </si>
  <si>
    <t>SO 01.1</t>
  </si>
  <si>
    <t>Železniční svršek</t>
  </si>
  <si>
    <t>Soupis</t>
  </si>
  <si>
    <t>{4bb2e268-98eb-4ee6-8bef-3c12d4f3e792}</t>
  </si>
  <si>
    <t>SO 01.2</t>
  </si>
  <si>
    <t>Materíál dodávaný zadavatelem - NEOCEŇOVAT!</t>
  </si>
  <si>
    <t>{14ddc409-8899-4a3c-9a06-160e50c8bfa1}</t>
  </si>
  <si>
    <t>SO 02</t>
  </si>
  <si>
    <t xml:space="preserve">TSO výhybky č. 4 v žst Omlenice </t>
  </si>
  <si>
    <t>{068dd68b-30d7-4e89-948d-c9ea467e9944}</t>
  </si>
  <si>
    <t>SO 02.1</t>
  </si>
  <si>
    <t>{5159a36f-2c1e-4f43-af4d-f6748375a3bc}</t>
  </si>
  <si>
    <t>SO 02.2</t>
  </si>
  <si>
    <t>{11fd0fee-547f-4096-b7e9-a1057f7a721d}</t>
  </si>
  <si>
    <t>SO 03</t>
  </si>
  <si>
    <t xml:space="preserve">TSO výhybky č. 1 v žst Včelná </t>
  </si>
  <si>
    <t>{fa4d3430-6ea7-4e7a-9d47-b78aa063ff6c}</t>
  </si>
  <si>
    <t>SO 03.1</t>
  </si>
  <si>
    <t>{a51d6397-706b-4170-9d5a-8b542eccc59e}</t>
  </si>
  <si>
    <t>SO 03.2</t>
  </si>
  <si>
    <t>{0d4c5a40-f277-4efb-9e36-c86df09c60c7}</t>
  </si>
  <si>
    <t>SO 04</t>
  </si>
  <si>
    <t xml:space="preserve">TSO výhybky č. 2 v žst Včelná </t>
  </si>
  <si>
    <t>{b2438b6e-ec3d-4a8a-be91-40b3dd41a76f}</t>
  </si>
  <si>
    <t>SO 04.1</t>
  </si>
  <si>
    <t>{a5082878-5eeb-4811-8239-03f27e28b8ad}</t>
  </si>
  <si>
    <t>SO 04.2</t>
  </si>
  <si>
    <t>{3c3c1eca-342c-4650-b4b2-75f4c00b7e8f}</t>
  </si>
  <si>
    <t>SO 05</t>
  </si>
  <si>
    <t>TSO přejezdu P5569 v km 96,094</t>
  </si>
  <si>
    <t>{c2b2e616-f364-4b80-9093-8b4522872533}</t>
  </si>
  <si>
    <t>SO 05.1</t>
  </si>
  <si>
    <t>{d257ef17-6366-48a5-94d4-e0f952b5aeed}</t>
  </si>
  <si>
    <t>SO 05.2</t>
  </si>
  <si>
    <t>{cc1c29a7-57db-4bae-bd42-84bad3dafbcb}</t>
  </si>
  <si>
    <t>SO 06</t>
  </si>
  <si>
    <t>SVK a výměna podkladnic od km 83,600 v úseku Omlenice - Kaplice</t>
  </si>
  <si>
    <t>{6aa508db-ead4-445e-a3ab-6d2eca7c7b3e}</t>
  </si>
  <si>
    <t>SO 06.1</t>
  </si>
  <si>
    <t>{a024d4eb-5fda-40fb-8996-d65c5d2c0d9f}</t>
  </si>
  <si>
    <t>SO 06.2</t>
  </si>
  <si>
    <t>{f6d1686f-2b02-4e22-909c-ada7aa3c0bbf}</t>
  </si>
  <si>
    <t>SO 07</t>
  </si>
  <si>
    <t>Výměna podkladnic od km 85,425 - 85,650 v úseku Omlenice - Kaplice</t>
  </si>
  <si>
    <t>{687611ab-ae5d-484e-b576-9aa12f4742b3}</t>
  </si>
  <si>
    <t>SO 07.1</t>
  </si>
  <si>
    <t>{0699896f-b8e5-4715-8523-426b90156f3f}</t>
  </si>
  <si>
    <t>SO 07.2</t>
  </si>
  <si>
    <t>{e02b18d0-6b1a-4b8a-a808-dafc2de6dc80}</t>
  </si>
  <si>
    <t>SO 08</t>
  </si>
  <si>
    <t>SVK od km 85,650 - 86,125 L pás v úseku Omlenice - Kaplice</t>
  </si>
  <si>
    <t>{52aa61da-2b3d-41eb-96c7-2d76066f8114}</t>
  </si>
  <si>
    <t>SO 08.1</t>
  </si>
  <si>
    <t>{3b654bad-7b76-4fc4-ab27-0ccd4a4865b3}</t>
  </si>
  <si>
    <t>SO 08.2</t>
  </si>
  <si>
    <t>{093e90e2-bf73-4108-9c07-101bbb41385f}</t>
  </si>
  <si>
    <t>SO 09</t>
  </si>
  <si>
    <t>SVK od km 107,105 v úseku K. Újezd - Včelná</t>
  </si>
  <si>
    <t>{1a94decb-4530-4da0-957f-bb1e86bc3347}</t>
  </si>
  <si>
    <t>SO 09.1</t>
  </si>
  <si>
    <t>{93b14d0e-6308-4e26-a5f8-843f03359421}</t>
  </si>
  <si>
    <t>SO 09.2</t>
  </si>
  <si>
    <t>{a9d8e286-1dc3-4487-87b8-b40293241c38}</t>
  </si>
  <si>
    <t>SO 10</t>
  </si>
  <si>
    <t>Výměna podkladnic od km 109,900 - 110,900 v úseku K. Újezd - Včelná</t>
  </si>
  <si>
    <t>{340556bc-a9d0-4996-bde4-c163386310cf}</t>
  </si>
  <si>
    <t>SO 10.1</t>
  </si>
  <si>
    <t>{135faeeb-fb74-49e7-8817-183ebfb4746f}</t>
  </si>
  <si>
    <t>SO 10.2</t>
  </si>
  <si>
    <t>{5b9d3f41-678b-494f-ae3b-118b5e0f79e5}</t>
  </si>
  <si>
    <t>SO 11</t>
  </si>
  <si>
    <t>SVK a výměna podkladnic od km 111,340 - 111,665 v žst. Včelná SK 2</t>
  </si>
  <si>
    <t>{db88d00a-6af2-4489-b75e-d60ec6b53c3e}</t>
  </si>
  <si>
    <t>SO 11.1</t>
  </si>
  <si>
    <t>{c53982de-6bb9-4f32-962b-7ec7d09abe13}</t>
  </si>
  <si>
    <t>SO 11.2</t>
  </si>
  <si>
    <t>{8e42027b-3c20-4ea0-9862-0b7513b45d79}</t>
  </si>
  <si>
    <t>SO 12</t>
  </si>
  <si>
    <t>TSO přejezdu dvoukolejného P5581 v Č. Budějovicích</t>
  </si>
  <si>
    <t>{e69b83d4-15bc-41a0-9b0c-cad12118fe93}</t>
  </si>
  <si>
    <t>SO 12.1</t>
  </si>
  <si>
    <t>Trať Summerau - ČB, km 115,808 - Železniční svršek</t>
  </si>
  <si>
    <t>{a9be3f48-4a57-417f-ad13-fe99f03b265e}</t>
  </si>
  <si>
    <t>SO 12.2</t>
  </si>
  <si>
    <t>Trať Summerau - ČB, km 115,808 - Materíál dodávaný zadavatelem - NEOCEŇOVAT!</t>
  </si>
  <si>
    <t>{5dc32b98-758b-46d9-ba9e-ce7b0f617eb1}</t>
  </si>
  <si>
    <t>SO 12.3</t>
  </si>
  <si>
    <t>Trať ČB - Černý Kříž, km 0,064 - Železniční svršek</t>
  </si>
  <si>
    <t>{90ed0f24-71d0-4f3c-9fd4-2825ee264c32}</t>
  </si>
  <si>
    <t>SO 12.4</t>
  </si>
  <si>
    <t>Trať ČB - Černý Kříž, km 0,064 - Materíál dodávaný zadavatelem - NEOCEŇOVAT!</t>
  </si>
  <si>
    <t>{c68cd920-75db-4132-86b4-9a87edf725a2}</t>
  </si>
  <si>
    <t>VON</t>
  </si>
  <si>
    <t>Vedlejší ostatní náklady</t>
  </si>
  <si>
    <t>{a19066e2-bb83-4b11-a41e-267e2e41ed6b}</t>
  </si>
  <si>
    <t>KRYCÍ LIST SOUPISU PRACÍ</t>
  </si>
  <si>
    <t>Objekt:</t>
  </si>
  <si>
    <t xml:space="preserve">SO 01 - TSO výhybky č. 3 v žst Omlenice </t>
  </si>
  <si>
    <t>Soupis:</t>
  </si>
  <si>
    <t>SO 01.1 - Železniční svršek</t>
  </si>
  <si>
    <t>trať 196 dle JŘ, žst. Omlenice</t>
  </si>
  <si>
    <t xml:space="preserve">Správa železnic, s. o., OŘ Plzeň </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</si>
  <si>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</si>
  <si>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</si>
  <si>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</si>
  <si>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</si>
  <si>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</si>
  <si>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</si>
  <si>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</si>
  <si>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</si>
  <si>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</si>
  <si>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</si>
  <si>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</si>
  <si>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</si>
  <si>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</si>
  <si>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</si>
  <si>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</si>
  <si>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</si>
  <si>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</si>
  <si>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</si>
  <si>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</si>
  <si>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</si>
  <si>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M</t>
  </si>
  <si>
    <t>5956101005</t>
  </si>
  <si>
    <t>Pražec dřevěný příčný nevystrojený dub 2600x260x150 mm</t>
  </si>
  <si>
    <t>kus</t>
  </si>
  <si>
    <t>Sborník UOŽI 01 2021</t>
  </si>
  <si>
    <t>8</t>
  </si>
  <si>
    <t>ROZPOCET</t>
  </si>
  <si>
    <t>4</t>
  </si>
  <si>
    <t>-1076800130</t>
  </si>
  <si>
    <t>P</t>
  </si>
  <si>
    <t>Poznámka k položce:_x000D_
8 ks před výhybkou výměna _x000D_
22 ks za výhybkou přímý směr výměna _x000D_
4 ks v odbočce - je součástí SO 2 (výh. č. 4)</t>
  </si>
  <si>
    <t>VV</t>
  </si>
  <si>
    <t>8+22</t>
  </si>
  <si>
    <t>5956122020</t>
  </si>
  <si>
    <t>Pražec dřevěný výhybkový dub skupina 4 2600x260x150</t>
  </si>
  <si>
    <t>128</t>
  </si>
  <si>
    <t>997638183</t>
  </si>
  <si>
    <t>Poznámka k položce:_x000D_
J S49-1:9-300-L-l-HZ-d-K-ZP-U</t>
  </si>
  <si>
    <t>9*1</t>
  </si>
  <si>
    <t>3</t>
  </si>
  <si>
    <t>5956122025</t>
  </si>
  <si>
    <t>Pražec dřevěný výhybkový dub skupina 4 2700x260x150</t>
  </si>
  <si>
    <t>-1315878659</t>
  </si>
  <si>
    <t>6*1</t>
  </si>
  <si>
    <t>5956122030</t>
  </si>
  <si>
    <t>Pražec dřevěný výhybkový dub skupina 4 2800x260x150</t>
  </si>
  <si>
    <t>-496300783</t>
  </si>
  <si>
    <t>5*1</t>
  </si>
  <si>
    <t>5</t>
  </si>
  <si>
    <t>5956122035</t>
  </si>
  <si>
    <t>Pražec dřevěný výhybkový dub skupina 4 2900x260x150</t>
  </si>
  <si>
    <t>241879115</t>
  </si>
  <si>
    <t>4*1</t>
  </si>
  <si>
    <t>6</t>
  </si>
  <si>
    <t>5956122040</t>
  </si>
  <si>
    <t>Pražec dřevěný výhybkový dub skupina 4 3000x260x150</t>
  </si>
  <si>
    <t>-2069870321</t>
  </si>
  <si>
    <t>3*1</t>
  </si>
  <si>
    <t>7</t>
  </si>
  <si>
    <t>5956122045</t>
  </si>
  <si>
    <t>Pražec dřevěný výhybkový dub skupina 4 3100x260x150</t>
  </si>
  <si>
    <t>1351909369</t>
  </si>
  <si>
    <t>5956122050</t>
  </si>
  <si>
    <t>Pražec dřevěný výhybkový dub skupina 4 3200x260x150</t>
  </si>
  <si>
    <t>-1221381656</t>
  </si>
  <si>
    <t>2*1</t>
  </si>
  <si>
    <t>9</t>
  </si>
  <si>
    <t>5956122055</t>
  </si>
  <si>
    <t>Pražec dřevěný výhybkový dub skupina 4 3300x260x150</t>
  </si>
  <si>
    <t>-376647924</t>
  </si>
  <si>
    <t>10</t>
  </si>
  <si>
    <t>5956122060</t>
  </si>
  <si>
    <t>Pražec dřevěný výhybkový dub skupina 4 3400x260x150</t>
  </si>
  <si>
    <t>1691109012</t>
  </si>
  <si>
    <t>11</t>
  </si>
  <si>
    <t>5956122065</t>
  </si>
  <si>
    <t>Pražec dřevěný výhybkový dub skupina 4 3500x260x150</t>
  </si>
  <si>
    <t>-664112629</t>
  </si>
  <si>
    <t>12</t>
  </si>
  <si>
    <t>5956122070</t>
  </si>
  <si>
    <t>Pražec dřevěný výhybkový dub skupina 4 3600x260x150</t>
  </si>
  <si>
    <t>-229542758</t>
  </si>
  <si>
    <t>1*1</t>
  </si>
  <si>
    <t>13</t>
  </si>
  <si>
    <t>5956122075</t>
  </si>
  <si>
    <t>Pražec dřevěný výhybkový dub skupina 4 3700x260x150</t>
  </si>
  <si>
    <t>1388148424</t>
  </si>
  <si>
    <t>14</t>
  </si>
  <si>
    <t>5956122080</t>
  </si>
  <si>
    <t>Pražec dřevěný výhybkový dub skupina 4 3800x260x150</t>
  </si>
  <si>
    <t>-2024417793</t>
  </si>
  <si>
    <t>5956122085</t>
  </si>
  <si>
    <t>Pražec dřevěný výhybkový dub skupina 4 3900x260x150</t>
  </si>
  <si>
    <t>-433902103</t>
  </si>
  <si>
    <t>16</t>
  </si>
  <si>
    <t>5956122090</t>
  </si>
  <si>
    <t>Pražec dřevěný výhybkový dub skupina 4 4000x260x150</t>
  </si>
  <si>
    <t>-665869495</t>
  </si>
  <si>
    <t>17</t>
  </si>
  <si>
    <t>5956122095</t>
  </si>
  <si>
    <t>Pražec dřevěný výhybkový dub skupina 4 4100x260x150</t>
  </si>
  <si>
    <t>-853575194</t>
  </si>
  <si>
    <t>18</t>
  </si>
  <si>
    <t>5956122100</t>
  </si>
  <si>
    <t>Pražec dřevěný výhybkový dub skupina 4 4200x260x150</t>
  </si>
  <si>
    <t>502586333</t>
  </si>
  <si>
    <t>19</t>
  </si>
  <si>
    <t>5956122105</t>
  </si>
  <si>
    <t>Pražec dřevěný výhybkový dub skupina 4 4300x260x150</t>
  </si>
  <si>
    <t>285129705</t>
  </si>
  <si>
    <t>20</t>
  </si>
  <si>
    <t>5956122110</t>
  </si>
  <si>
    <t>Pražec dřevěný výhybkový dub skupina 4 4400x260x150</t>
  </si>
  <si>
    <t>673795794</t>
  </si>
  <si>
    <t>5956122115</t>
  </si>
  <si>
    <t>Pražec dřevěný výhybkový dub skupina 4 4500x260x150</t>
  </si>
  <si>
    <t>1814407774</t>
  </si>
  <si>
    <t>22</t>
  </si>
  <si>
    <t>5958128010</t>
  </si>
  <si>
    <t>Komplety ŽS 4 (šroub RS 1, matice M 24, podložka Fe6, svěrka ŽS4)</t>
  </si>
  <si>
    <t>1336859138</t>
  </si>
  <si>
    <t>352*1</t>
  </si>
  <si>
    <t>23</t>
  </si>
  <si>
    <t>5958134040</t>
  </si>
  <si>
    <t>Součásti upevňovací kroužek pružný dvojitý Fe 6</t>
  </si>
  <si>
    <t>2013636140</t>
  </si>
  <si>
    <t>1121*1</t>
  </si>
  <si>
    <t>24</t>
  </si>
  <si>
    <t>5958140000</t>
  </si>
  <si>
    <t>Podkladnice žebrová tv. S4</t>
  </si>
  <si>
    <t>1676466109</t>
  </si>
  <si>
    <t>16*1</t>
  </si>
  <si>
    <t>25</t>
  </si>
  <si>
    <t>5958134042</t>
  </si>
  <si>
    <t>Součásti upevňovací šroub svěrkový T10 M24x80</t>
  </si>
  <si>
    <t>1605776454</t>
  </si>
  <si>
    <t>111*1</t>
  </si>
  <si>
    <t>26</t>
  </si>
  <si>
    <t>5958116000</t>
  </si>
  <si>
    <t>Matice M24</t>
  </si>
  <si>
    <t>191004018</t>
  </si>
  <si>
    <t>27</t>
  </si>
  <si>
    <t>5958134080</t>
  </si>
  <si>
    <t>Součásti upevňovací vrtule R2 (160)</t>
  </si>
  <si>
    <t>470417780</t>
  </si>
  <si>
    <t>1010*1</t>
  </si>
  <si>
    <t>28</t>
  </si>
  <si>
    <t>5958158005</t>
  </si>
  <si>
    <t>Podložka pryžová pod patu kolejnice S49  183/126/6</t>
  </si>
  <si>
    <t>-1632487144</t>
  </si>
  <si>
    <t>176*1</t>
  </si>
  <si>
    <t>29</t>
  </si>
  <si>
    <t>5958158070</t>
  </si>
  <si>
    <t>Podložka polyetylenová pod podkladnici 380/160/2 (S4, R4)</t>
  </si>
  <si>
    <t>-1906143398</t>
  </si>
  <si>
    <t>30</t>
  </si>
  <si>
    <t>5958173000</t>
  </si>
  <si>
    <t>Polyetylenové pásy v kotoučích</t>
  </si>
  <si>
    <t>m2</t>
  </si>
  <si>
    <t>304293967</t>
  </si>
  <si>
    <t>15*1</t>
  </si>
  <si>
    <t>31</t>
  </si>
  <si>
    <t>5955101014</t>
  </si>
  <si>
    <t>Kamenivo drcené štěrkodrť frakce 0/8</t>
  </si>
  <si>
    <t>t</t>
  </si>
  <si>
    <t>-464624569</t>
  </si>
  <si>
    <t>12*1,5</t>
  </si>
  <si>
    <t>32</t>
  </si>
  <si>
    <t>5955101000</t>
  </si>
  <si>
    <t>Kamenivo drcené štěrk frakce 31,5/63 třídy BI</t>
  </si>
  <si>
    <t>1050449953</t>
  </si>
  <si>
    <t>Poznámka k položce:_x000D_
1,5 SA vozy ... 54 m3</t>
  </si>
  <si>
    <t>1,5*36*1,5</t>
  </si>
  <si>
    <t>HSV</t>
  </si>
  <si>
    <t>Práce a dodávky HSV</t>
  </si>
  <si>
    <t>Komunikace pozemní</t>
  </si>
  <si>
    <t>33</t>
  </si>
  <si>
    <t>K</t>
  </si>
  <si>
    <t>9903200200</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</si>
  <si>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</si>
  <si>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512</t>
  </si>
  <si>
    <t>3179764</t>
  </si>
  <si>
    <t>Poznámka k položce:_x000D_
Pro CELOU stavbu!</t>
  </si>
  <si>
    <t>1+1+1</t>
  </si>
  <si>
    <t>34</t>
  </si>
  <si>
    <t>9903200100</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</si>
  <si>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</si>
  <si>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-983655802</t>
  </si>
  <si>
    <t>10*1</t>
  </si>
  <si>
    <t>35</t>
  </si>
  <si>
    <t>5905035120</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</si>
  <si>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</si>
  <si>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m3</t>
  </si>
  <si>
    <t>-421278014</t>
  </si>
  <si>
    <t>54*1</t>
  </si>
  <si>
    <t>36</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</si>
  <si>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</si>
  <si>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</si>
  <si>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1020937838</t>
  </si>
  <si>
    <t>37</t>
  </si>
  <si>
    <t>5906030010</t>
  </si>
  <si>
    <t>Ojedinělá výměna pražce současně s výměnou nebo čištěním KL pražec dřevěný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</si>
  <si>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-1309371310</t>
  </si>
  <si>
    <t>Poznámka k položce:_x000D_
Před + za výhybkou</t>
  </si>
  <si>
    <t>38</t>
  </si>
  <si>
    <t>5905110010</t>
  </si>
  <si>
    <t>Snížení KL pod patou kolejnice v koleji. Poznámka: 1. V cenách jsou započteny náklady na snížení KL pod patou kolejnice ručně vidlemi. 2. V cenách nejsou obsaženy náklady na doplnění a dodávku kameniva.</t>
  </si>
  <si>
    <t>km</t>
  </si>
  <si>
    <t>123657565</t>
  </si>
  <si>
    <t>0,02*1</t>
  </si>
  <si>
    <t>39</t>
  </si>
  <si>
    <t>5905110020</t>
  </si>
  <si>
    <t>Snížení KL pod patou kolejnice ve výhybce. Poznámka: 1. V cenách jsou započteny náklady na snížení KL pod patou kolejnice ručně vidlemi. 2. V cenách nejsou obsaženy náklady na doplnění a dodávku kameniva.</t>
  </si>
  <si>
    <t>m</t>
  </si>
  <si>
    <t>4060861</t>
  </si>
  <si>
    <t>50*1</t>
  </si>
  <si>
    <t>40</t>
  </si>
  <si>
    <t>5906035030</t>
  </si>
  <si>
    <t>Souvislá výměna pražců současně s výměnou nebo čištěním KL pražce dřevěné výhybkové délky do 3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</si>
  <si>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2089863416</t>
  </si>
  <si>
    <t>9+6+5+4+3</t>
  </si>
  <si>
    <t>41</t>
  </si>
  <si>
    <t>5906035040</t>
  </si>
  <si>
    <t>Souvislá výměna pražců současně s výměnou nebo čištěním KL pražce dřevěné výhybkové délky přes 3 do 4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</si>
  <si>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-1479485859</t>
  </si>
  <si>
    <t>3+2+3+3+3+1+2+2+1+3</t>
  </si>
  <si>
    <t>42</t>
  </si>
  <si>
    <t>5906035050</t>
  </si>
  <si>
    <t>Souvislá výměna pražců současně s výměnou nebo čištěním KL pražce dřevěné výhybkové délky přes 4 do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</si>
  <si>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1614903805</t>
  </si>
  <si>
    <t>2+1+1+2+3</t>
  </si>
  <si>
    <t>43</t>
  </si>
  <si>
    <t>5906055090</t>
  </si>
  <si>
    <t>Příplatek za současnou výměnu pražce s podkladnicovým upevněním a svěrek a svěrkových šroubů.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</si>
  <si>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-244963123</t>
  </si>
  <si>
    <t>59+8+22</t>
  </si>
  <si>
    <t>44</t>
  </si>
  <si>
    <t>5907050120</t>
  </si>
  <si>
    <t>Dělení kolejnic kyslíkem soustavy S49 nebo T. Poznámka: 1. V cenách jsou započteny náklady na manipulaci, podložení, označení a provedení řezu kolejnice.</t>
  </si>
  <si>
    <t>-617518489</t>
  </si>
  <si>
    <t>42*1</t>
  </si>
  <si>
    <t>45</t>
  </si>
  <si>
    <t>5907015410</t>
  </si>
  <si>
    <t>Ojedinělá výměna kolejnic současně s výměnou kompletů a pryžové podložky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</si>
  <si>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1132070863</t>
  </si>
  <si>
    <t>62,4+18+12</t>
  </si>
  <si>
    <t>46</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</si>
  <si>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</si>
  <si>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</si>
  <si>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</si>
  <si>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503081629</t>
  </si>
  <si>
    <t>18*1</t>
  </si>
  <si>
    <t>47</t>
  </si>
  <si>
    <t>5910040320</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</si>
  <si>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</si>
  <si>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-2015443907</t>
  </si>
  <si>
    <t>100+100</t>
  </si>
  <si>
    <t>48</t>
  </si>
  <si>
    <t>5910040420</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</si>
  <si>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</si>
  <si>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-1556633965</t>
  </si>
  <si>
    <t>49</t>
  </si>
  <si>
    <t>5910050010</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</si>
  <si>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</si>
  <si>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888276213</t>
  </si>
  <si>
    <t>50+50</t>
  </si>
  <si>
    <t>50</t>
  </si>
  <si>
    <t>5910050110</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</si>
  <si>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</si>
  <si>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919182056</t>
  </si>
  <si>
    <t>51</t>
  </si>
  <si>
    <t>5909041010</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</si>
  <si>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</si>
  <si>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2038984772</t>
  </si>
  <si>
    <t>Poznámka k položce:_x000D_
2x ASPv včetně úseků před a za výh.</t>
  </si>
  <si>
    <t>(50*2)+(2*100)</t>
  </si>
  <si>
    <t>52</t>
  </si>
  <si>
    <t>5905020010</t>
  </si>
  <si>
    <t>Oprava stezky strojně s odstraněním drnu a nánosu do 10 cm. Poznámka: 1. V cenách jsou započteny náklady na odtěžení nánosu stezky a rozprostření výzisku na terén nebo naložení na dopravní prostředek a úprava povrchu stezky.</t>
  </si>
  <si>
    <t>-304853923</t>
  </si>
  <si>
    <t>2*50*1,5</t>
  </si>
  <si>
    <t>53</t>
  </si>
  <si>
    <t>5905025110</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</si>
  <si>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</si>
  <si>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1702201979</t>
  </si>
  <si>
    <t>150*0,08</t>
  </si>
  <si>
    <t>54</t>
  </si>
  <si>
    <t>5905023030</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</si>
  <si>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</si>
  <si>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-203096591</t>
  </si>
  <si>
    <t>55</t>
  </si>
  <si>
    <t>5999005010</t>
  </si>
  <si>
    <t>Třídění spojovacích a upevňovacích součástí. Poznámka: 1. V cenách jsou započteny náklady na manipulaci, vytřídění a uložení materiálu na úložiště nebo do skladu.</t>
  </si>
  <si>
    <t>1531497201</t>
  </si>
  <si>
    <t>1,295*0,95</t>
  </si>
  <si>
    <t>56</t>
  </si>
  <si>
    <t>5999005020</t>
  </si>
  <si>
    <t>Třídění pražců a kolejnicových podpor. Poznámka: 1. V cenách jsou započteny náklady na manipulaci, vytřídění a uložení materiálu na úložiště nebo do skladu.</t>
  </si>
  <si>
    <t>-1685822595</t>
  </si>
  <si>
    <t>Poznámka k položce:_x000D_
Manipulace s užitými dřevěnými pražci.</t>
  </si>
  <si>
    <t>10,148*0,95</t>
  </si>
  <si>
    <t>OST</t>
  </si>
  <si>
    <t>Ostatní</t>
  </si>
  <si>
    <t>57</t>
  </si>
  <si>
    <t>7591017060</t>
  </si>
  <si>
    <t>Odpojení elektromotorického přestavníku z výhybky</t>
  </si>
  <si>
    <t>820043691</t>
  </si>
  <si>
    <t>58</t>
  </si>
  <si>
    <t>7591015062</t>
  </si>
  <si>
    <t>Připojení elektromotorického přestavníku na výhybku s kontrolou jazyků - připojení a seřízení přestavníkové spojnice, montáž a seřízení kontrolního ústrojí</t>
  </si>
  <si>
    <t>-698874959</t>
  </si>
  <si>
    <t>59</t>
  </si>
  <si>
    <t>7591087020</t>
  </si>
  <si>
    <t>Demontáž upevňovací soupravy s upevněním na koleji</t>
  </si>
  <si>
    <t>11891652</t>
  </si>
  <si>
    <t>60</t>
  </si>
  <si>
    <t>7591085020</t>
  </si>
  <si>
    <t>Montáž upevňovací soupravy s upevněním na koleji</t>
  </si>
  <si>
    <t>-667632838</t>
  </si>
  <si>
    <t>61</t>
  </si>
  <si>
    <t>7591037020</t>
  </si>
  <si>
    <t>Demontáž kontrolní tyče kloubové krátké</t>
  </si>
  <si>
    <t>-818251952</t>
  </si>
  <si>
    <t>62</t>
  </si>
  <si>
    <t>7591035020</t>
  </si>
  <si>
    <t>Montáž kontrolní tyče kloubové krátké</t>
  </si>
  <si>
    <t>234639387</t>
  </si>
  <si>
    <t>63</t>
  </si>
  <si>
    <t>7591037030</t>
  </si>
  <si>
    <t>Demontáž kontrolní tyče kloubové dlouhé</t>
  </si>
  <si>
    <t>-1694903919</t>
  </si>
  <si>
    <t>64</t>
  </si>
  <si>
    <t>7591035030</t>
  </si>
  <si>
    <t>Montáž kontrolní tyče kloubové dlouhé</t>
  </si>
  <si>
    <t>-184590997</t>
  </si>
  <si>
    <t>65</t>
  </si>
  <si>
    <t>7591087060</t>
  </si>
  <si>
    <t>Demontáž ostatních náhradních dílů EP600 spojnice přestavníkové</t>
  </si>
  <si>
    <t>1973718261</t>
  </si>
  <si>
    <t>66</t>
  </si>
  <si>
    <t>7591085060</t>
  </si>
  <si>
    <t>Montáž ostatních náhradních dílů EP600 spojnice přestavníkové</t>
  </si>
  <si>
    <t>-1553588939</t>
  </si>
  <si>
    <t>67</t>
  </si>
  <si>
    <t>7591117010</t>
  </si>
  <si>
    <t>Demontáž mechanického přestavníku na straně stojanu</t>
  </si>
  <si>
    <t>1916658578</t>
  </si>
  <si>
    <t>68</t>
  </si>
  <si>
    <t>7591115010</t>
  </si>
  <si>
    <t>Montáž mechanického přestavníku 5206 na straně stojanu - úplná montáž připevnovací soupravy, přestavníku, závorníku, ochranné skříně, přizpůsobení pražců a odstranění štěrku, nátěr</t>
  </si>
  <si>
    <t>-1300340492</t>
  </si>
  <si>
    <t>69</t>
  </si>
  <si>
    <t>7591127010</t>
  </si>
  <si>
    <t>Demontáž součástí mechanického přestavníku světelného návěstidla</t>
  </si>
  <si>
    <t>-838041325</t>
  </si>
  <si>
    <t>70</t>
  </si>
  <si>
    <t>7591125010</t>
  </si>
  <si>
    <t>Montáž součástí mechanického přestavníku světelného návěstidla</t>
  </si>
  <si>
    <t>-1210658761</t>
  </si>
  <si>
    <t>71</t>
  </si>
  <si>
    <t>5911317020</t>
  </si>
  <si>
    <t>Seřízení stavěcího zařízení hákového závěru výhybky jednoduché výměníku soustavy S49. Poznámka: 1. V cenách jsou započteny náklady na demontáž a montáž, seřízení, překování, převrtání, případné posunutí pražců, osazení a montáž stavěcího zařízení, výměníku včetně výhybkového návěstidla, seřízení a přezkoušení chodu závěru, provedení západkové zkoušky a ošetření součástí mazivem.</t>
  </si>
  <si>
    <t>-250289823</t>
  </si>
  <si>
    <t>72</t>
  </si>
  <si>
    <t>7592005050</t>
  </si>
  <si>
    <t>Montáž počítacího bodu (senzoru) RSR 180 - uložení a připevnění na určené místo, seřízení polohy, přezkoušení</t>
  </si>
  <si>
    <t>1597549474</t>
  </si>
  <si>
    <t>73</t>
  </si>
  <si>
    <t>7592007050</t>
  </si>
  <si>
    <t>Demontáž počítacího bodu (senzoru) RSR 180</t>
  </si>
  <si>
    <t>1904962201</t>
  </si>
  <si>
    <t>74</t>
  </si>
  <si>
    <t>9902100300</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</si>
  <si>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</si>
  <si>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-705289510</t>
  </si>
  <si>
    <t>Poznámka k položce:_x000D_
Nový štěrk do žkm stavby</t>
  </si>
  <si>
    <t>(1,5*36*1,5)+(12*1,5)</t>
  </si>
  <si>
    <t>75</t>
  </si>
  <si>
    <t>9902200600</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</si>
  <si>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</si>
  <si>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1383922172</t>
  </si>
  <si>
    <t>Poznámka k položce:_x000D_
Nové dřevěné pražce do žkm stavby</t>
  </si>
  <si>
    <t>10,148*1</t>
  </si>
  <si>
    <t>76</t>
  </si>
  <si>
    <t>9902100700</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</si>
  <si>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</si>
  <si>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-859884823</t>
  </si>
  <si>
    <t>Poznámka k položce:_x000D_
DHM (upevňovadla atd) do žkm stavby</t>
  </si>
  <si>
    <t>1,357*1</t>
  </si>
  <si>
    <t>77</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</si>
  <si>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</si>
  <si>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</si>
  <si>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-160657705</t>
  </si>
  <si>
    <t>Poznámka k položce:_x000D_
Manipulace s novými dřevěnými pražci.</t>
  </si>
  <si>
    <t>78</t>
  </si>
  <si>
    <t>9902100600</t>
  </si>
  <si>
    <t>Doprava obousměrná (např. dodávek z vlastních zásob zhotovitele nebo objednatele nebo výzisku) mechanizací o nosnosti přes 3,5 t sypanin (kameniva, písku, suti, dlažebních kostek,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</si>
  <si>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1294831210</t>
  </si>
  <si>
    <t>Poznámka k položce:_x000D_
Užitý štěrk z výhybek na skládku</t>
  </si>
  <si>
    <t>1,5*36*1,9</t>
  </si>
  <si>
    <t>79</t>
  </si>
  <si>
    <t>220632260</t>
  </si>
  <si>
    <t>Poznámka k položce:_x000D_
Dřevěné pražce + plasty na skládku</t>
  </si>
  <si>
    <t>9,641+0,063</t>
  </si>
  <si>
    <t>80</t>
  </si>
  <si>
    <t>291014904</t>
  </si>
  <si>
    <t>Poznámka k položce:_x000D_
Nakládka dřevěných pražců + plastů při odvozu na skládku.</t>
  </si>
  <si>
    <t>81</t>
  </si>
  <si>
    <t>9909000100</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</si>
  <si>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</si>
  <si>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-1991001114</t>
  </si>
  <si>
    <t>82</t>
  </si>
  <si>
    <t>9909000300</t>
  </si>
  <si>
    <t>Poplatek za likvidaci dřevěných kolejnicových podpor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</si>
  <si>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330037553</t>
  </si>
  <si>
    <t>83</t>
  </si>
  <si>
    <t>9909000400</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</si>
  <si>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</si>
  <si>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841144339</t>
  </si>
  <si>
    <t>0,063*1</t>
  </si>
  <si>
    <t>SO 01.2 - Materíál dodávaný zadavatelem - NEOCEŇOVAT!</t>
  </si>
  <si>
    <t>5957201010</t>
  </si>
  <si>
    <t>Kolejnice užité tv. S49</t>
  </si>
  <si>
    <t>-708538770</t>
  </si>
  <si>
    <t>Poznámka k položce:_x000D_
Dodá zadavatel SŽ, s. o., OŘ Plzeň! _x000D_
Včetně dopravy do žkm stavby._x000D_
N E O C E Ň O V A T !</t>
  </si>
  <si>
    <t>2*18,5</t>
  </si>
  <si>
    <t>2*12,7</t>
  </si>
  <si>
    <t>Součet</t>
  </si>
  <si>
    <t xml:space="preserve">SO 02 - TSO výhybky č. 4 v žst Omlenice </t>
  </si>
  <si>
    <t>SO 02.1 - Železniční svršek</t>
  </si>
  <si>
    <t xml:space="preserve">Poznámka k položce:_x000D_
2 ks před výhybkou _x000D_
4 ks (budou zkrácené na 2,4 m) za výhybkou do odbočky směr výh. č. 3 _x000D_
</t>
  </si>
  <si>
    <t>2+4</t>
  </si>
  <si>
    <t>Poznámka k položce:_x000D_
J S49-1:9-300-L-l-CZ-d-K-ZP-U</t>
  </si>
  <si>
    <t>5956122120</t>
  </si>
  <si>
    <t>Pražec dřevěný výhybkový dub skupina 4 4600x260x150</t>
  </si>
  <si>
    <t>-1857713339</t>
  </si>
  <si>
    <t>256*1</t>
  </si>
  <si>
    <t>932*1</t>
  </si>
  <si>
    <t>1787200770</t>
  </si>
  <si>
    <t>114*1</t>
  </si>
  <si>
    <t>818*1</t>
  </si>
  <si>
    <t>238*1</t>
  </si>
  <si>
    <t>150*1</t>
  </si>
  <si>
    <t>1379736332</t>
  </si>
  <si>
    <t>100*1,5*0,08*1,5</t>
  </si>
  <si>
    <t>Poznámka k položce:_x000D_
1,5 SA vozy ... 54 m3 (celkem výh. 3 + 4 ... 3 SA vozy)</t>
  </si>
  <si>
    <t>Poznámka k položce:_x000D_
Před + odbočka za výhybkou</t>
  </si>
  <si>
    <t>5906030120</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</si>
  <si>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</si>
  <si>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743318855</t>
  </si>
  <si>
    <t>Poznámka k položce:_x000D_
Před výhybkou + za výhybkou v přímém směru</t>
  </si>
  <si>
    <t>44+11</t>
  </si>
  <si>
    <t>0,025+0,012</t>
  </si>
  <si>
    <t>10+6+5+4+3</t>
  </si>
  <si>
    <t>3+2+3+3+3+1+2+2+1+2</t>
  </si>
  <si>
    <t>2+1+1+2+3+1</t>
  </si>
  <si>
    <t>-1768966954</t>
  </si>
  <si>
    <t>60+2+4</t>
  </si>
  <si>
    <t>5906120010</t>
  </si>
  <si>
    <t>Zkrácení dřevěného pražce odřezáním. Poznámka: 1. V cenách jsou započteny náklady na odstranění mřížky, zkrácení, ošetření čela pražce impregnačním prostředkem a osazení mřížky</t>
  </si>
  <si>
    <t>24821805</t>
  </si>
  <si>
    <t xml:space="preserve">Poznámka k položce:_x000D_
4 ks (budou zkrácené na 2,4 m) za výhybkou č. 4 do odbočky směr výh. č. 3 </t>
  </si>
  <si>
    <t>62*1</t>
  </si>
  <si>
    <t>5911039030</t>
  </si>
  <si>
    <t>Výměna jazyka výhybky jednoduché s dvěma čelisťovými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</si>
  <si>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-183438649</t>
  </si>
  <si>
    <t>12,025*2</t>
  </si>
  <si>
    <t>5911041030</t>
  </si>
  <si>
    <t>Výměna opornice výhybky jednoduché s dvěma čelisťovými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</si>
  <si>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1182581742</t>
  </si>
  <si>
    <t>13,607*2</t>
  </si>
  <si>
    <t>5911113130</t>
  </si>
  <si>
    <t>Výměna srdcovky jednoduché svařované (SK)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</si>
  <si>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-1098502256</t>
  </si>
  <si>
    <t>1,12*1</t>
  </si>
  <si>
    <t>-1679980067</t>
  </si>
  <si>
    <t>654741414</t>
  </si>
  <si>
    <t>5906105010</t>
  </si>
  <si>
    <t>Demontáž pražce dřevěný. Poznámka: 1. V cenách jsou započteny náklady na manipulaci, demontáž, odstrojení do součástí a uložení pražců.</t>
  </si>
  <si>
    <t>186747296</t>
  </si>
  <si>
    <t>55*1</t>
  </si>
  <si>
    <t>1,034*0,95</t>
  </si>
  <si>
    <t>(7,939+(55*0,097))*0,95</t>
  </si>
  <si>
    <t>5911531030</t>
  </si>
  <si>
    <t>Seřízení čelisťového závěru výhybky jednoduché bez žlabového pražce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</si>
  <si>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-1174081632</t>
  </si>
  <si>
    <t>7497371630</t>
  </si>
  <si>
    <t>Demontáže zařízení trakčního vedení svodu propojení nebo ukolejnění na elektrizovaných tratích nebo v kolejových obvodech - demontáž stávajícího zařízení se všemi pomocnými doplňujícími úpravami</t>
  </si>
  <si>
    <t>-231278096</t>
  </si>
  <si>
    <t>7497351575</t>
  </si>
  <si>
    <t>Montáž přímého ukolejnění svorka se šroubem pro ukolejnění</t>
  </si>
  <si>
    <t>-552430267</t>
  </si>
  <si>
    <t>340844838</t>
  </si>
  <si>
    <t>7,939*1</t>
  </si>
  <si>
    <t>2033387466</t>
  </si>
  <si>
    <t>Poznámka k položce:_x000D_
55 ks - Užité vystrojené bet. pražce SB8 z Veselí nad Lužnicí do žkm stavby</t>
  </si>
  <si>
    <t>55*0,292</t>
  </si>
  <si>
    <t>1702558386</t>
  </si>
  <si>
    <t>1,034*1</t>
  </si>
  <si>
    <t>12,610+0,101</t>
  </si>
  <si>
    <t>84</t>
  </si>
  <si>
    <t>85</t>
  </si>
  <si>
    <t>86</t>
  </si>
  <si>
    <t>87</t>
  </si>
  <si>
    <t>0,071+(55*(0,541/1000))</t>
  </si>
  <si>
    <t>SO 02.2 - Materíál dodávaný zadavatelem - NEOCEŇOVAT!</t>
  </si>
  <si>
    <t>5961146265</t>
  </si>
  <si>
    <t>Jazyk prodloužený JS49 1:9-300 levý přímý 12025 mm+1300 mm</t>
  </si>
  <si>
    <t>2030976702</t>
  </si>
  <si>
    <t>Poznámka k položce:_x000D_
Dodá zadavatel SŽ, s. o., OŘ Plzeň! _x000D_
Včetně dopravu do žkm stavby._x000D_
N E O C E Ň O V A T !</t>
  </si>
  <si>
    <t>5961146270</t>
  </si>
  <si>
    <t>Jazyk prodloužený JS49 1:9-300 pravý ohnutý 12025 mm+1300 mm</t>
  </si>
  <si>
    <t>487373297</t>
  </si>
  <si>
    <t>5961147275</t>
  </si>
  <si>
    <t>Opornice prodloužená JS49 1:9-300 levá ohnutá 13607 mm+1400 mm</t>
  </si>
  <si>
    <t>-1978435270</t>
  </si>
  <si>
    <t>5961147260</t>
  </si>
  <si>
    <t>Opornice prodloužená JS49 1:9-300 pravá přímá 13607 mm+1400 mm</t>
  </si>
  <si>
    <t>1252164807</t>
  </si>
  <si>
    <t>5961120110</t>
  </si>
  <si>
    <t>Srdcovka proudloužená J49 1:9-300 SK levá o 1400mm</t>
  </si>
  <si>
    <t>-1387424628</t>
  </si>
  <si>
    <t>5956213065</t>
  </si>
  <si>
    <t>Pražec betonový příčný vystrojený  užitý tv. SB 8 P</t>
  </si>
  <si>
    <t>-373294861</t>
  </si>
  <si>
    <t>Poznámka k položce:_x000D_
Dodá zadavatel SŽ, s. o., OŘ Plzeň! _x000D_
_x000D_
N E O C E Ň O V A T !_x000D_
_x000D_
Nakládku + dopravu z Veselí nad Lužnicí do žkm stavby zajišťuje zhotovitel.</t>
  </si>
  <si>
    <t xml:space="preserve">SO 03 - TSO výhybky č. 1 v žst Včelná </t>
  </si>
  <si>
    <t>SO 03.1 - Železniční svršek</t>
  </si>
  <si>
    <t>trať 196 dle JŘ, žst. Včelná</t>
  </si>
  <si>
    <t xml:space="preserve">Poznámka k položce:_x000D_
2 ks před výhybkou _x000D_
6 ks za výhybkou do odbočky _x000D_
</t>
  </si>
  <si>
    <t>2+6</t>
  </si>
  <si>
    <t>Poznámka k položce:_x000D_
J S49-1:9-300-L-l-CZ-d-K-ZP-N</t>
  </si>
  <si>
    <t>5958128005</t>
  </si>
  <si>
    <t>Komplety Skl 24 (šroub RS 0, matice M 22, podložka Uls 6)</t>
  </si>
  <si>
    <t>-1110866792</t>
  </si>
  <si>
    <t>76*1</t>
  </si>
  <si>
    <t>784*1</t>
  </si>
  <si>
    <t>290*1</t>
  </si>
  <si>
    <t>126*1</t>
  </si>
  <si>
    <t>Poznámka k položce:_x000D_
Před výhybkou + za výhybkou v odbočce</t>
  </si>
  <si>
    <t>19+35</t>
  </si>
  <si>
    <t>Poznámka k položce:_x000D_
2x ASPv včetně úseku před výh.</t>
  </si>
  <si>
    <t>(50*2)+(2*50)</t>
  </si>
  <si>
    <t>1243256274</t>
  </si>
  <si>
    <t>0,602*0,95</t>
  </si>
  <si>
    <t>(7,961+(54*0,097))*0,95</t>
  </si>
  <si>
    <t>7493371010</t>
  </si>
  <si>
    <t>Demontáže zařízení na elektrickém ohřevu výhybek kompletní topné soupravy na výhybku tvaru 1:7,5-190, 1:9-190 - veškeré výstroje EOV na výhybce, topných tyčí, připojovacích skříněk, napájecích kabelů, oddělovacích transformátorů</t>
  </si>
  <si>
    <t>384086713</t>
  </si>
  <si>
    <t>Poznámka k položce:_x000D_
1:9-300</t>
  </si>
  <si>
    <t>7493351022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</si>
  <si>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</si>
  <si>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-406775734</t>
  </si>
  <si>
    <t>-1164410976</t>
  </si>
  <si>
    <t>-1026519365</t>
  </si>
  <si>
    <t>7,961*1</t>
  </si>
  <si>
    <t>Poznámka k položce:_x000D_
54 ks - Užité vystrojené bet. pražce SB8 z Veselí nad Lužnicí do žkm stavby</t>
  </si>
  <si>
    <t>54*0,292</t>
  </si>
  <si>
    <t>9902200500</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</si>
  <si>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</si>
  <si>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352099631</t>
  </si>
  <si>
    <t>0,68*1</t>
  </si>
  <si>
    <t>12,539+0,108</t>
  </si>
  <si>
    <t>0,079+(54*(0,541/1000))</t>
  </si>
  <si>
    <t>SO 03.2 - Materíál dodávaný zadavatelem - NEOCEŇOVAT!</t>
  </si>
  <si>
    <t xml:space="preserve">SO 04 - TSO výhybky č. 2 v žst Včelná </t>
  </si>
  <si>
    <t>SO 04.1 - Železniční svršek</t>
  </si>
  <si>
    <t xml:space="preserve">Poznámka k položce:_x000D_
7 ks před výhybkou _x000D_
7 ks za výhybkou do odbočky _x000D_
</t>
  </si>
  <si>
    <t>7+7</t>
  </si>
  <si>
    <t>Poznámka k položce:_x000D_
J S49-1:9-300-P-p-CZ-d-K-ZP-N</t>
  </si>
  <si>
    <t>884*1</t>
  </si>
  <si>
    <t>260*1</t>
  </si>
  <si>
    <t>146*1</t>
  </si>
  <si>
    <t xml:space="preserve">Poznámka k položce:_x000D_
7 ks před výhybkou _x000D_
7 ks za výhybkou do odbočky </t>
  </si>
  <si>
    <t>Poznámka k položce:_x000D_
Za výhybkou v přímé</t>
  </si>
  <si>
    <t>29*1</t>
  </si>
  <si>
    <t>0,030*1</t>
  </si>
  <si>
    <t>2+1+1+2+3+2</t>
  </si>
  <si>
    <t>12,025*1</t>
  </si>
  <si>
    <t>13,607*1</t>
  </si>
  <si>
    <t>7*1</t>
  </si>
  <si>
    <t>Poznámka k položce:_x000D_
2x ASPv včetně úseku za výh.</t>
  </si>
  <si>
    <t>-169028704</t>
  </si>
  <si>
    <t>0,630*0,95</t>
  </si>
  <si>
    <t>(8,887+(29*0,097))*0,95</t>
  </si>
  <si>
    <t>8,887*1</t>
  </si>
  <si>
    <t>Poznámka k položce:_x000D_
29 ks - Užité vystrojené bet. pražce SB8 z Veselí nad Lužnicí do žkm stavby</t>
  </si>
  <si>
    <t>29*0,292</t>
  </si>
  <si>
    <t>-279296758</t>
  </si>
  <si>
    <t>0,658*1</t>
  </si>
  <si>
    <t>11,115+0,091</t>
  </si>
  <si>
    <t>0,075+(29*(0,541/1000))</t>
  </si>
  <si>
    <t>SO 04.2 - Materíál dodávaný zadavatelem - NEOCEŇOVAT!</t>
  </si>
  <si>
    <t>5961120115</t>
  </si>
  <si>
    <t>Srdcovka proudloužená J49 1:9-300 SK pravá o 1400mm</t>
  </si>
  <si>
    <t>1855665710</t>
  </si>
  <si>
    <t>5961146260</t>
  </si>
  <si>
    <t>Jazyk prodloužený JS49 1:9-300 pravý přímý 12025 mm+1300 mm</t>
  </si>
  <si>
    <t>617135624</t>
  </si>
  <si>
    <t>5961147270</t>
  </si>
  <si>
    <t>Opornice prodloužená JS49 1:9-300 pravá ohnutá 13607 mm+1400 mm</t>
  </si>
  <si>
    <t>-1899861333</t>
  </si>
  <si>
    <t>SO 05 - TSO přejezdu P5569 v km 96,094</t>
  </si>
  <si>
    <t>SO 05.1 - Železniční svršek</t>
  </si>
  <si>
    <t>trať 196 dle JŘ, Velešín</t>
  </si>
  <si>
    <t>5958125005</t>
  </si>
  <si>
    <t>Komplety s antikorozní úpravou Skl 24 (svěrka Skl24, šroub RS0, matice M22, podložka Uls6)</t>
  </si>
  <si>
    <t>1844036650</t>
  </si>
  <si>
    <t>52*1</t>
  </si>
  <si>
    <t>26*1</t>
  </si>
  <si>
    <t>5963146025</t>
  </si>
  <si>
    <t>Asfaltový beton ACP 22S 50/70 hrubozrnný podkladní vrstva</t>
  </si>
  <si>
    <t>-218611247</t>
  </si>
  <si>
    <t>Poznámka k položce:_x000D_
48 m2 ... tzn. 2,88 m3</t>
  </si>
  <si>
    <t>48*0,06*2,2</t>
  </si>
  <si>
    <t>5963146000</t>
  </si>
  <si>
    <t>Asfaltový beton ACO 11S 50/70 střednězrnný-obrusná vrstva</t>
  </si>
  <si>
    <t>1157151697</t>
  </si>
  <si>
    <t>Poznámka k položce:_x000D_
48 m2 ... tzn. 2,4 m3</t>
  </si>
  <si>
    <t>48*0,05*2,2</t>
  </si>
  <si>
    <t>5963152000</t>
  </si>
  <si>
    <t>Asfaltová zálivka pro trhliny a spáry</t>
  </si>
  <si>
    <t>kg</t>
  </si>
  <si>
    <t>510512119</t>
  </si>
  <si>
    <t>Poznámka k položce:_x000D_
4 m3</t>
  </si>
  <si>
    <t>4*1,5</t>
  </si>
  <si>
    <t>5913060010</t>
  </si>
  <si>
    <t>Demontáž dílů betonové přejezdové konstrukce vnějšího panelu. Poznámka: 1. V cenách jsou započteny náklady na demontáž konstrukce a naložení na dopravní prostředek.</t>
  </si>
  <si>
    <t>-261125189</t>
  </si>
  <si>
    <t>2+2</t>
  </si>
  <si>
    <t>5913060020</t>
  </si>
  <si>
    <t>Demontáž dílů betonové přejezdové konstrukce vnitřního panelu. Poznámka: 1. V cenách jsou započteny náklady na demontáž konstrukce a naložení na dopravní prostředek.</t>
  </si>
  <si>
    <t>1108490250</t>
  </si>
  <si>
    <t>1+1</t>
  </si>
  <si>
    <t>5913280210</t>
  </si>
  <si>
    <t>Demontáž dílů komunikace obrubníku uložení v betonu. Poznámka: 1. V cenách jsou započteny náklady na odstranění dlažby nebo obrubníku a naložení na dopravní prostředek.</t>
  </si>
  <si>
    <t>537251946</t>
  </si>
  <si>
    <t>6+6</t>
  </si>
  <si>
    <t>5913060030</t>
  </si>
  <si>
    <t>Demontáž dílů betonové přejezdové konstrukce náběhového klínu. Poznámka: 1. V cenách jsou započteny náklady na demontáž konstrukce a naložení na dopravní prostředek.</t>
  </si>
  <si>
    <t>-325728029</t>
  </si>
  <si>
    <t>5913235020</t>
  </si>
  <si>
    <t>Dělení AB komunikace řezáním hloubky do 20 cm. Poznámka: 1. V cenách jsou započteny náklady na provedení úkolu.</t>
  </si>
  <si>
    <t>-30677117</t>
  </si>
  <si>
    <t>5913240020</t>
  </si>
  <si>
    <t>Odstranění AB komunikace odtěžením nebo frézováním hloubky do 20 cm. Poznámka: 1. V cenách jsou započteny náklady na odtěžení nebo frézování a naložení výzisku na dopravní prostředek.</t>
  </si>
  <si>
    <t>-903277840</t>
  </si>
  <si>
    <t>36*1</t>
  </si>
  <si>
    <t>5913250010</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</si>
  <si>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</si>
  <si>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-489701464</t>
  </si>
  <si>
    <t>(18+6)" vpravo</t>
  </si>
  <si>
    <t>(18+6)" vlevo</t>
  </si>
  <si>
    <t>5913245010</t>
  </si>
  <si>
    <t>Oprava komunikace vyplněním trhlin zálivkovou hmotou. Poznámka: 1. V cenách jsou započteny náklady očištění místa od nečistot, vyplnění trhlin zalitím, nerovností nebo výtluku vyplněním a zhutnění výplně. 2. V cenách nejsou obsaženy náklady na dodávku materiálu.</t>
  </si>
  <si>
    <t>-1635474166</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</si>
  <si>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</si>
  <si>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</si>
  <si>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759443835</t>
  </si>
  <si>
    <t>0,075</t>
  </si>
  <si>
    <t>-1811346549</t>
  </si>
  <si>
    <t>2*(40+37,5+40)</t>
  </si>
  <si>
    <t>601868440</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</si>
  <si>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</si>
  <si>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</si>
  <si>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1154649297</t>
  </si>
  <si>
    <t>5907015415</t>
  </si>
  <si>
    <t>Ojedinělá výměna kolejnic současně s výměnou kompletů a pryžové podložky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</si>
  <si>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465171277</t>
  </si>
  <si>
    <t>75*1</t>
  </si>
  <si>
    <t>5913040220</t>
  </si>
  <si>
    <t>Montáž celopryžové přejezdové konstrukce silně zatížené v koleji část vnitřní. Poznámka: 1. V cenách jsou započteny náklady na montáž konstrukce. 2. V cenách nejsou obsaženy náklady na dodávku materiálu.</t>
  </si>
  <si>
    <t>-821599187</t>
  </si>
  <si>
    <t>7,2*1</t>
  </si>
  <si>
    <t>5913030030</t>
  </si>
  <si>
    <t>Montáž dílů přejezdu celopryžového v koleji náběhový klín. Poznámka: 1. V cenách jsou započteny náklady na montáž dílů. 2. V cenách nejsou obsaženy náklady na dodávku materiálu.</t>
  </si>
  <si>
    <t>165511985</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</si>
  <si>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</si>
  <si>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</si>
  <si>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-1837240012</t>
  </si>
  <si>
    <t xml:space="preserve">Poznámka k položce:_x000D_
2x ASP </t>
  </si>
  <si>
    <t>0,100*2</t>
  </si>
  <si>
    <t>-1445952692</t>
  </si>
  <si>
    <t>0,062*1</t>
  </si>
  <si>
    <t>Poznámka k položce:_x000D_
Nový ŠTĚRK + ASFALT do žkm stavby</t>
  </si>
  <si>
    <t>17,616*1</t>
  </si>
  <si>
    <t>Poznámka k položce:_x000D_
3 ks kolejnic á 25 m z Nemanic do žkm stavby</t>
  </si>
  <si>
    <t>3,704*1</t>
  </si>
  <si>
    <t>9902200300</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</si>
  <si>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</si>
  <si>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1743351085</t>
  </si>
  <si>
    <t>Poznámka k položce:_x000D_
Manipulace s novými kolejnicemi.</t>
  </si>
  <si>
    <t>-2071408430</t>
  </si>
  <si>
    <t>Poznámka k položce:_x000D_
Asfalt + beton + plasty na skládku</t>
  </si>
  <si>
    <t>8,712+6,796+0,005</t>
  </si>
  <si>
    <t>9909000200</t>
  </si>
  <si>
    <t>Poplatek za uložení nebezpečného odpadu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</si>
  <si>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553490752</t>
  </si>
  <si>
    <t>Poznámka k položce:_x000D_
Asfalt 36 m2</t>
  </si>
  <si>
    <t>(36*0,11)*2,2</t>
  </si>
  <si>
    <t>0,005</t>
  </si>
  <si>
    <t>9909000500</t>
  </si>
  <si>
    <t>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</si>
  <si>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322134240</t>
  </si>
  <si>
    <t>2*1,5" vnitřní ŽPP1</t>
  </si>
  <si>
    <t xml:space="preserve">4*0,715" vnější ŽPP2 </t>
  </si>
  <si>
    <t>(6+6)*0,078" obrubníky</t>
  </si>
  <si>
    <t>SO 05.2 - Materíál dodávaný zadavatelem - NEOCEŇOVAT!</t>
  </si>
  <si>
    <t>5957101050</t>
  </si>
  <si>
    <t>Kolejnice třídy R260 tv. 49 E1 délky 25,000 m</t>
  </si>
  <si>
    <t>-1453723095</t>
  </si>
  <si>
    <t>Poznámka k položce:_x000D_
Dodá zadavatel SŽ, s. o., OŘ Plzeň! _x000D_
_x000D_
N E O C E Ň O V A T !_x000D_
_x000D_
Dopravu do žkm stavby z Nemanic zajišťuje zhotovitel.</t>
  </si>
  <si>
    <t>5963101000p</t>
  </si>
  <si>
    <t>Přejezd celopryžový pro zatížené komunikace - vnitřní konstrukce</t>
  </si>
  <si>
    <t>-1070410641</t>
  </si>
  <si>
    <t>Poznámka k položce:_x000D_
Rosehill Rail - systém Baseplated._x000D_
Typ Pouze vnitřní konstrukce bez vnější kce i bez závěrných zídek_x000D_
158 400/7,2=22 000 Kč/m_x000D_
_x000D_
Dodá zadavatel SŽ, s. o., OŘ Plzeň! _x000D_
_x000D_
N E O C E Ň O V A T !</t>
  </si>
  <si>
    <t>SO 06 - SVK a výměna podkladnic od km 83,600 v úseku Omlenice - Kaplice</t>
  </si>
  <si>
    <t>SO 06.1 - Železniční svršek</t>
  </si>
  <si>
    <t>trať 196 dle JŘ, Omlenice - Včelná</t>
  </si>
  <si>
    <t>465331045</t>
  </si>
  <si>
    <t>9056*1</t>
  </si>
  <si>
    <t>5958134075</t>
  </si>
  <si>
    <t>Součásti upevňovací vrtule R1(145)</t>
  </si>
  <si>
    <t>-1867151298</t>
  </si>
  <si>
    <t>18112*1</t>
  </si>
  <si>
    <t>1843210521</t>
  </si>
  <si>
    <t>4528*1</t>
  </si>
  <si>
    <t>-787839969</t>
  </si>
  <si>
    <t>-894444529</t>
  </si>
  <si>
    <t xml:space="preserve">Poznámka k položce:_x000D_
144 m3  ( 4 SA vozy )  </t>
  </si>
  <si>
    <t>4*36*1,5</t>
  </si>
  <si>
    <t>5908045030</t>
  </si>
  <si>
    <t>Výměna podkladnice čtyři vrtule pražce betonové.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</si>
  <si>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202184407</t>
  </si>
  <si>
    <t>Poznámka k položce:_x000D_
počet pražců SB8 – 2 264 ks</t>
  </si>
  <si>
    <t>2264*2</t>
  </si>
  <si>
    <t>5907020415</t>
  </si>
  <si>
    <t>Souvislá výměna kolejnic současně s výměnou kompletů a pryžové podložky tv. S49 rozdělení "d".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</si>
  <si>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1282551399</t>
  </si>
  <si>
    <t>Poznámka k položce:_x000D_
Horní pravý pás</t>
  </si>
  <si>
    <t>75*5</t>
  </si>
  <si>
    <t>5906015120</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</si>
  <si>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</si>
  <si>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990791814</t>
  </si>
  <si>
    <t>Poznámka k položce:_x000D_
SB8 / SB8</t>
  </si>
  <si>
    <t>-1142659579</t>
  </si>
  <si>
    <t>4*36</t>
  </si>
  <si>
    <t>Poznámka k položce:_x000D_
Vč. rozřezu stávajících kolejnic</t>
  </si>
  <si>
    <t>6+2+10</t>
  </si>
  <si>
    <t>Poznámka k položce:_x000D_
25m + 375m + 1075m = 1475m x 2 = 2950m ( úprava UT P+L pás )</t>
  </si>
  <si>
    <t>2*(25+375+1075)</t>
  </si>
  <si>
    <t>Poznámka k položce:_x000D_
25m + 375m + 1075m = 1475m x 2 = 2950m  ( úprava UT P+L pás )</t>
  </si>
  <si>
    <t>5910015020</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</si>
  <si>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</si>
  <si>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1060872577</t>
  </si>
  <si>
    <t xml:space="preserve">Poznámka k položce:_x000D_
závěrné svary_x000D_
</t>
  </si>
  <si>
    <t>1+2+6</t>
  </si>
  <si>
    <t>422657978</t>
  </si>
  <si>
    <t>1,5*1</t>
  </si>
  <si>
    <t>1050374238</t>
  </si>
  <si>
    <t>5906105020</t>
  </si>
  <si>
    <t>Demontáž pražce betonový. Poznámka: 1. V cenách jsou započteny náklady na manipulaci, demontáž, odstrojení do součástí a uložení pražců.</t>
  </si>
  <si>
    <t>1665593518</t>
  </si>
  <si>
    <t>-1469678566</t>
  </si>
  <si>
    <t>51,963*1</t>
  </si>
  <si>
    <t>Poznámka k položce:_x000D_
km 84,350 P</t>
  </si>
  <si>
    <t xml:space="preserve">Poznámka k položce:_x000D_
sloupy EU č.76 – 104; 1 x propustek </t>
  </si>
  <si>
    <t>30*1</t>
  </si>
  <si>
    <t>Poznámka k položce:_x000D_
Nový ŠTĚRK do žkm stavby</t>
  </si>
  <si>
    <t>9902200100</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</si>
  <si>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</si>
  <si>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638878240</t>
  </si>
  <si>
    <t>Poznámka k položce:_x000D_
NOVÉ kolejnice z Kaplice do žkm stavby</t>
  </si>
  <si>
    <t>18,521</t>
  </si>
  <si>
    <t>18,521*1</t>
  </si>
  <si>
    <t>Poznámka k položce:_x000D_
2 ks SB8 už. z veselí nad Lužnicí do žkm stavby</t>
  </si>
  <si>
    <t>2*(292/1000)</t>
  </si>
  <si>
    <t>-1022395664</t>
  </si>
  <si>
    <t>0,584*1</t>
  </si>
  <si>
    <t>9902900100</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</si>
  <si>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</si>
  <si>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-1789902423</t>
  </si>
  <si>
    <t>Poznámka k položce:_x000D_
4 528 ks podkladnic S4 z H. Dvořiště do žkm stavby</t>
  </si>
  <si>
    <t>33,598*1</t>
  </si>
  <si>
    <t>9902100200</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</si>
  <si>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</si>
  <si>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546492402</t>
  </si>
  <si>
    <t>22,323*1</t>
  </si>
  <si>
    <t>-2046395943</t>
  </si>
  <si>
    <t>Poznámka k položce:_x000D_
Nakládka užitých kolejnic v žkm stavby před přepravou na mezideponie do Kaplice</t>
  </si>
  <si>
    <t>(18,521*0,95)</t>
  </si>
  <si>
    <t>-1563073207</t>
  </si>
  <si>
    <t>Poznámka k položce:_x000D_
Přeprava užitých KOLEJNIC ze žkm stavby do žst. Kaplice</t>
  </si>
  <si>
    <t>17,595+0</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</si>
  <si>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</si>
  <si>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</si>
  <si>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241470304</t>
  </si>
  <si>
    <t>Poznámka k položce:_x000D_
Přeprava užitých UPEVŇOVADEL ze žkm stavby do žst. Kaplice</t>
  </si>
  <si>
    <t>(21,1+33,598)*0,95</t>
  </si>
  <si>
    <t>-1136207971</t>
  </si>
  <si>
    <t>Poznámka k položce:_x000D_
Plasty na skládku</t>
  </si>
  <si>
    <t>1,864*1</t>
  </si>
  <si>
    <t>((2264+2)*((0,646+(4*0,055))/1000))*0,95</t>
  </si>
  <si>
    <t>SO 06.2 - Materíál dodávaný zadavatelem - NEOCEŇOVAT!</t>
  </si>
  <si>
    <t>5957104025</t>
  </si>
  <si>
    <t>Kolejnicové pásy třídy R260 tv. 49 E1 délky 75 metrů</t>
  </si>
  <si>
    <t>738413576</t>
  </si>
  <si>
    <t>Poznámka k položce:_x000D_
Dodá zadavatel SŽ, s. o., OŘ Plzeň! _x000D_
Vč. dopravy do žst. Kaplice._x000D_
_x000D_
N E O C E Ň O V A T !_x000D_
_x000D_
Dopravu do žkm stavby z Kaplice zajišťuje zhotovitel.</t>
  </si>
  <si>
    <t>-593085910</t>
  </si>
  <si>
    <t>Poznámka k položce:_x000D_
Dodá zadavatel SŽ, s. o., OŘ Plzeň! _x000D_
_x000D_
N E O C E Ň O V A T !_x000D_
_x000D_
Nakládku a dopravu z Veselí nad Lužnicí do žkm stavby zajišťuje zhotovitel.</t>
  </si>
  <si>
    <t>5958140005</t>
  </si>
  <si>
    <t>Podkladnice žebrová tv. S4pl</t>
  </si>
  <si>
    <t>-1656740046</t>
  </si>
  <si>
    <t>Poznámka k položce:_x000D_
Dodá zadavatel SŽ, s. o., OŘ Plzeň! _x000D_
_x000D_
N E O C E Ň O V A T !_x000D_
_x000D_
Nakládku a dopravu do žkm stavby z H. Dvořiště zajišťuje zhotovitel.</t>
  </si>
  <si>
    <t>SO 07 - Výměna podkladnic od km 85,425 - 85,650 v úseku Omlenice - Kaplice</t>
  </si>
  <si>
    <t>SO 07.1 - Železniční svršek</t>
  </si>
  <si>
    <t>1464*1</t>
  </si>
  <si>
    <t>2928*1</t>
  </si>
  <si>
    <t>732*1</t>
  </si>
  <si>
    <t xml:space="preserve">Poznámka k položce:_x000D_
72 m3  ( 2 SA vozy )  </t>
  </si>
  <si>
    <t>2*36*1,5</t>
  </si>
  <si>
    <t>Poznámka k položce:_x000D_
počet pražců SB8 – 366 ks</t>
  </si>
  <si>
    <t>366*2</t>
  </si>
  <si>
    <t>2*36</t>
  </si>
  <si>
    <t>Poznámka k položce:_x000D_
25m + 225m = 250m x 2 = 500m ( úprava UT P+L pás )</t>
  </si>
  <si>
    <t>2*(25+225)</t>
  </si>
  <si>
    <t>0,25*1</t>
  </si>
  <si>
    <t>501076886</t>
  </si>
  <si>
    <t>3,429*1</t>
  </si>
  <si>
    <t xml:space="preserve">Poznámka k položce:_x000D_
sloupy EU č.113 - 118 </t>
  </si>
  <si>
    <t>Poznámka k položce:_x000D_
732 ks podkladnic S4 z H. Dvořiště do žkm stavby</t>
  </si>
  <si>
    <t>5,431*1</t>
  </si>
  <si>
    <t>3,609*1</t>
  </si>
  <si>
    <t>(3,609)*0,95</t>
  </si>
  <si>
    <t>0,301*1</t>
  </si>
  <si>
    <t>((366)*((0,646+(4*0,055))/1000))*0,95</t>
  </si>
  <si>
    <t>SO 07.2 - Materíál dodávaný zadavatelem - NEOCEŇOVAT!</t>
  </si>
  <si>
    <t>SO 08 - SVK od km 85,650 - 86,125 L pás v úseku Omlenice - Kaplice</t>
  </si>
  <si>
    <t>SO 08.1 - Železniční svršek</t>
  </si>
  <si>
    <t>1100*1</t>
  </si>
  <si>
    <t>550*1</t>
  </si>
  <si>
    <t>5958158025</t>
  </si>
  <si>
    <t>Podložka pryžová pod patu kolejnice WS7 149x152x7 (Vossloh)</t>
  </si>
  <si>
    <t>681281478</t>
  </si>
  <si>
    <t>546*1</t>
  </si>
  <si>
    <t xml:space="preserve">Poznámka k položce:_x000D_
72 m3  (2 SA vozy )  </t>
  </si>
  <si>
    <t>Poznámka k položce:_x000D_
85,650 – 86,125 = 475 m  Lpás</t>
  </si>
  <si>
    <t>(75*6)+(25*1)</t>
  </si>
  <si>
    <t xml:space="preserve">Poznámka k položce:_x000D_
pro SVK – 8 řezů, pro UT – 3 řezy, staré – 12 řezů </t>
  </si>
  <si>
    <t>8+3+12</t>
  </si>
  <si>
    <t>Poznámka k položce:_x000D_
475m + 25m = 500m x 2 = 1000m ( úprava UT L + P pás )</t>
  </si>
  <si>
    <t>2*(475+25)</t>
  </si>
  <si>
    <t>2*(25+475)</t>
  </si>
  <si>
    <t>2+3</t>
  </si>
  <si>
    <t>0,5*1</t>
  </si>
  <si>
    <t>-1691723211</t>
  </si>
  <si>
    <t>1,332*1</t>
  </si>
  <si>
    <t xml:space="preserve">Poznámka k položce:_x000D_
km 85,830 – 2xP pás, km 86,110 - Ppás </t>
  </si>
  <si>
    <t xml:space="preserve">Poznámka k položce:_x000D_
sloupy EU – č. 119 – 129, 1, 2, 3, 4, návěstidlo L </t>
  </si>
  <si>
    <t>22,226*1</t>
  </si>
  <si>
    <t>Poznámka k položce:_x000D_
1 ks kolejnice 25 m z Nemanic do žkm stavby</t>
  </si>
  <si>
    <t>1,235*1</t>
  </si>
  <si>
    <t>1,402*1</t>
  </si>
  <si>
    <t>(22,226+1,235)*0,95</t>
  </si>
  <si>
    <t>22,288*1</t>
  </si>
  <si>
    <t>1,402*0,95</t>
  </si>
  <si>
    <t>0,172*1</t>
  </si>
  <si>
    <t>0,181*0,95</t>
  </si>
  <si>
    <t>SO 08.2 - Materíál dodávaný zadavatelem - NEOCEŇOVAT!</t>
  </si>
  <si>
    <t>-784125213</t>
  </si>
  <si>
    <t>Poznámka k položce:_x000D_
Dodá zadavatel SŽ, s. o., OŘ Plzeň! _x000D_
_x000D_
N E O C E Ň O V A T !_x000D_
_x000D_
Nakládku a oopravu do žkm stavby z Nemanic I zajišťuje zhotovitel.</t>
  </si>
  <si>
    <t>SO 09 - SVK od km 107,105 v úseku K. Újezd - Včelná</t>
  </si>
  <si>
    <t>SO 09.1 - Železniční svršek</t>
  </si>
  <si>
    <t>trať 196 dle JŘ, Kamenný Újezd - Včelná</t>
  </si>
  <si>
    <t>7424*1</t>
  </si>
  <si>
    <t>3712*1</t>
  </si>
  <si>
    <t xml:space="preserve">Poznámka k položce:_x000D_
216 m3  ( 6 SA vozů )  </t>
  </si>
  <si>
    <t>6*36*1,5</t>
  </si>
  <si>
    <t>Poznámka k položce:_x000D_
SVK  v km:  107,105 – 107,630 = 525 m  Lpás_x000D_
SVK  v km:  107,555 – 108,230 = 675 m  Ppás</t>
  </si>
  <si>
    <t>(75*16)</t>
  </si>
  <si>
    <t>6*36</t>
  </si>
  <si>
    <t xml:space="preserve">Poznámka k položce:_x000D_
pro SVK – 18 řezů, pro UT – 4 řezy, staré – 32 řezů </t>
  </si>
  <si>
    <t>18+4+32</t>
  </si>
  <si>
    <t>Poznámka k položce:_x000D_
25m + 1125m + 25m = 1175m x 2 = 2350 m ( úprava UT L + P pás )</t>
  </si>
  <si>
    <t>2*(25+1125+25)</t>
  </si>
  <si>
    <t>Poznámka k položce:_x000D_
25m + 1125m + 25m = 1175m x 2 = 2350 m  ( úprava UT L +P pás )</t>
  </si>
  <si>
    <t>1,2*1</t>
  </si>
  <si>
    <t>-1603635952</t>
  </si>
  <si>
    <t>8,464*1</t>
  </si>
  <si>
    <t>1999541594</t>
  </si>
  <si>
    <t xml:space="preserve">Poznámka k položce:_x000D_
km 107,498 – P pás </t>
  </si>
  <si>
    <t>-644754633</t>
  </si>
  <si>
    <t xml:space="preserve">Poznámka k položce:_x000D_
sloupy EU – č. 24 – 56, 2x zábradlí, Př S </t>
  </si>
  <si>
    <t>396689233</t>
  </si>
  <si>
    <t>59,268*1</t>
  </si>
  <si>
    <t>8,241+0,668</t>
  </si>
  <si>
    <t>-458316544</t>
  </si>
  <si>
    <t>Poznámka k položce:_x000D_
Přeprava užitých UPEVŇOVADEL ze žkm stavby do žst. K. Újezd</t>
  </si>
  <si>
    <t>8,909*0,95</t>
  </si>
  <si>
    <t>Poznámka k položce:_x000D_
Nakládka užitých kolejnic v žkm stavby před přepravou na mezideponie do K. Újezdu</t>
  </si>
  <si>
    <t>(59,268)*0,95</t>
  </si>
  <si>
    <t>Poznámka k položce:_x000D_
Přeprava užitých KOLEJNIC ze žkm stavby do žst.K. Újezd</t>
  </si>
  <si>
    <t>59,268*0,95</t>
  </si>
  <si>
    <t>0,668*1</t>
  </si>
  <si>
    <t>2041920149</t>
  </si>
  <si>
    <t>0,635*1</t>
  </si>
  <si>
    <t>0,668*0,95</t>
  </si>
  <si>
    <t>SO 09.2 - Materíál dodávaný zadavatelem - NEOCEŇOVAT!</t>
  </si>
  <si>
    <t>SO 10 - Výměna podkladnic od km 109,900 - 110,900 v úseku K. Újezd - Včelná</t>
  </si>
  <si>
    <t>SO 10.1 - Železniční svršek</t>
  </si>
  <si>
    <t>6560*1</t>
  </si>
  <si>
    <t>13120*1</t>
  </si>
  <si>
    <t>3280*1</t>
  </si>
  <si>
    <t xml:space="preserve">Poznámka k položce:_x000D_
108 m3  ( 3 SA vozy )  </t>
  </si>
  <si>
    <t>3*36*1,5</t>
  </si>
  <si>
    <t>Poznámka k položce:_x000D_
počet pražců SB8 – 1640 ks</t>
  </si>
  <si>
    <t>1640*2</t>
  </si>
  <si>
    <t>3*36</t>
  </si>
  <si>
    <t>8*1</t>
  </si>
  <si>
    <t>Poznámka k položce:_x000D_
25m + 1000m + 25 = 1050m x 2 = 2100 m ( úprava UT P+L pás )</t>
  </si>
  <si>
    <t>2*(25+1000+25)</t>
  </si>
  <si>
    <t>1,1*1</t>
  </si>
  <si>
    <t>1779584510</t>
  </si>
  <si>
    <t>38,483*1</t>
  </si>
  <si>
    <t xml:space="preserve">Poznámka k položce:_x000D_
sloupy EU č.113 - 134 </t>
  </si>
  <si>
    <t>22*1</t>
  </si>
  <si>
    <t>Poznámka k položce:_x000D_
3 280 ks podkladnic S4 z H. Dvořiště do žkm stavby</t>
  </si>
  <si>
    <t>24,338*1</t>
  </si>
  <si>
    <t>16,170*1</t>
  </si>
  <si>
    <t>(16,170+24,338)*0,95</t>
  </si>
  <si>
    <t>0,843*1</t>
  </si>
  <si>
    <t>(1640*(0,541/1000))*0,95</t>
  </si>
  <si>
    <t>SO 10.2 - Materíál dodávaný zadavatelem - NEOCEŇOVAT!</t>
  </si>
  <si>
    <t>SO 11 - SVK a výměna podkladnic od km 111,340 - 111,665 v žst. Včelná SK 2</t>
  </si>
  <si>
    <t>SO 11.1 - Železniční svršek</t>
  </si>
  <si>
    <t>1302112397</t>
  </si>
  <si>
    <t>2148*1</t>
  </si>
  <si>
    <t>4296*1</t>
  </si>
  <si>
    <t>1074*1</t>
  </si>
  <si>
    <t xml:space="preserve">Poznámka k položce:_x000D_
36 m3  (1 SA vůz )  </t>
  </si>
  <si>
    <t>1*36*1,5</t>
  </si>
  <si>
    <t>Poznámka k položce:_x000D_
počet pražců SB8 – 537 ks</t>
  </si>
  <si>
    <t>537*2</t>
  </si>
  <si>
    <t>Poznámka k položce:_x000D_
délky 75m – 8ks + 25m – 2ks, L+P pás</t>
  </si>
  <si>
    <t>(75*8)+(2*25)</t>
  </si>
  <si>
    <t>Poznámka k položce:_x000D_
D / SB8</t>
  </si>
  <si>
    <t>13*1</t>
  </si>
  <si>
    <t xml:space="preserve">Poznámka k položce:_x000D_
36 m3  ( 1 SA vůz )  </t>
  </si>
  <si>
    <t>1*36</t>
  </si>
  <si>
    <t>12+16</t>
  </si>
  <si>
    <t>5907055020</t>
  </si>
  <si>
    <t>Vrtání kolejnic otvor o průměru přes 10 do 23 mm. Poznámka: 1. V cenách jsou započteny náklady na manipulaci, podložení, označení a provedení vrtu ve stojině kolejnice.</t>
  </si>
  <si>
    <t>960888912</t>
  </si>
  <si>
    <t>Poznámka k položce:_x000D_
25m + 325m + 25m = 375m x 2 = 750 m ( úprava UT P+L pás )</t>
  </si>
  <si>
    <t>2*(25+325+25)</t>
  </si>
  <si>
    <t>5913070010</t>
  </si>
  <si>
    <t>Demontáž betonové přejezdové konstrukce část vnější a vnitřní bez závěrných zídek. Poznámka: 1. V cenách jsou započteny náklady na demontáž konstrukce a naložení na dopravní prostředek.</t>
  </si>
  <si>
    <t>390913581</t>
  </si>
  <si>
    <t>Poznámka k položce:_x000D_
Demontáž 2 ks přechodů délky 1,5 m ( vnitřní + vnější panel )</t>
  </si>
  <si>
    <t>2*1,5</t>
  </si>
  <si>
    <t>5913075010</t>
  </si>
  <si>
    <t>Montáž betonové přejezdové konstrukce část vnější a vnitřní bez závěrných zídek. Poznámka: 1. V cenách jsou započteny náklady na montáž konstrukce. 2. V cenách nejsou obsaženy náklady na dodávku materiálu.</t>
  </si>
  <si>
    <t>-1166209517</t>
  </si>
  <si>
    <t>Poznámka k položce:_x000D_
Montáž 2 ks přechodů délky 1,5 m ( vnitřní + vnější panel )</t>
  </si>
  <si>
    <t>2006952179</t>
  </si>
  <si>
    <t>1124958729</t>
  </si>
  <si>
    <t>12,846*1</t>
  </si>
  <si>
    <t xml:space="preserve">Poznámka k položce:_x000D_
km 111,655 P </t>
  </si>
  <si>
    <t>Poznámka k položce:_x000D_
návěstidlo L2, sloupy osvětlení 19,18,17,16,15,14;1 x propustek</t>
  </si>
  <si>
    <t>1964644790</t>
  </si>
  <si>
    <t>1050067070</t>
  </si>
  <si>
    <t>Poznámka k položce:_x000D_
ukolejnění transformátoru</t>
  </si>
  <si>
    <t>7497351560</t>
  </si>
  <si>
    <t>Montáž přímého ukolejnění na elektrizovaných tratích nebo v kolejových obvodech</t>
  </si>
  <si>
    <t>-1021687971</t>
  </si>
  <si>
    <t>9902400300</t>
  </si>
  <si>
    <t>Doprava jednosměrná (např. nakupovaného materiálu) mechanizací o nosnosti přes 3,5 t objemnějšího kusového materiálu (prefabrikátů, stožárů, výhybek, rozvaděčů, vybouraných hmot atd.) do 30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</si>
  <si>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-1237925389</t>
  </si>
  <si>
    <t>29,634*1</t>
  </si>
  <si>
    <t>Poznámka k položce:_x000D_
2 ks kolejnice 49 E1 dl. 25 m z Nemanic do žkm stavby</t>
  </si>
  <si>
    <t>2,47*1</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</si>
  <si>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</si>
  <si>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</si>
  <si>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1880922893</t>
  </si>
  <si>
    <t>724905555</t>
  </si>
  <si>
    <t>Poznámka k položce:_x000D_
13 ks SB8 už. z Veselí nad Lužnicí do žkm stavby</t>
  </si>
  <si>
    <t>13*(292/1000)</t>
  </si>
  <si>
    <t>-436447111</t>
  </si>
  <si>
    <t>Poznámka k položce:_x000D_
1074 ks podkladnic S4 z H. Dvořiště do žkm stavby</t>
  </si>
  <si>
    <t>7,969*1</t>
  </si>
  <si>
    <t>9902100500</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</si>
  <si>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</si>
  <si>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-350941775</t>
  </si>
  <si>
    <t>5,553*1</t>
  </si>
  <si>
    <t>Poznámka k položce:_x000D_
Nakládka užitých kolejnic v žkm stavby před přepravou na mezideponie do žst. Včelná</t>
  </si>
  <si>
    <t>(32,103*0,95)</t>
  </si>
  <si>
    <t>-578335662</t>
  </si>
  <si>
    <t>Poznámka k položce:_x000D_
Přeprava užitých KOLEJNIC ze žkm stavby do žst. Včelná</t>
  </si>
  <si>
    <t>32,103*0,95</t>
  </si>
  <si>
    <t>Poznámka k položce:_x000D_
Přeprava užitých UPEVŇOVADEL ze žkm stavby do žst. Včelná</t>
  </si>
  <si>
    <t>(7,969+5,553)*0,95</t>
  </si>
  <si>
    <t>618011809</t>
  </si>
  <si>
    <t>1,235+0,282</t>
  </si>
  <si>
    <t>2119732370</t>
  </si>
  <si>
    <t>(13*95)/1000</t>
  </si>
  <si>
    <t>(0,290+((13*0,541)/1000))*0,95</t>
  </si>
  <si>
    <t>SO 11.2 - Materíál dodávaný zadavatelem - NEOCEŇOVAT!</t>
  </si>
  <si>
    <t>-1566983776</t>
  </si>
  <si>
    <t>Poznámka k položce:_x000D_
Dodá zadavatel SŽ, s. o., OŘ Plzeň! _x000D_
_x000D_
N E O C E Ň O V A T !_x000D_
_x000D_
Nakládku a dopravu do žkm stavby z Nemanic I zajišťuje zhotovitel.</t>
  </si>
  <si>
    <t>SO 12 - TSO přejezdu dvoukolejného P5581 v Č. Budějovicích</t>
  </si>
  <si>
    <t>SO 12.1 - Trať Summerau - ČB, km 115,808 - Železniční svršek</t>
  </si>
  <si>
    <t>trať 196 dle JŘ, České Budějovice</t>
  </si>
  <si>
    <t>5958125000</t>
  </si>
  <si>
    <t>Komplety s antikorozní úpravou Skl 14 (svěrka Skl14, vrtule R1, podložka Uls7)</t>
  </si>
  <si>
    <t>-1549975550</t>
  </si>
  <si>
    <t>68*1</t>
  </si>
  <si>
    <t>477645329</t>
  </si>
  <si>
    <t>84*1</t>
  </si>
  <si>
    <t>5963101050</t>
  </si>
  <si>
    <t>Přejezd celopryžový Strail spínací táhlo střední 1200 mm</t>
  </si>
  <si>
    <t>-1831446919</t>
  </si>
  <si>
    <t>5963101085</t>
  </si>
  <si>
    <t>Přejezd celopryžový Strail spínací táhlo 1200 mm</t>
  </si>
  <si>
    <t>241788049</t>
  </si>
  <si>
    <t>28*1</t>
  </si>
  <si>
    <t>5913025030</t>
  </si>
  <si>
    <t>Demontáž dílů přejezdu celopryžového v koleji náběhový klín. Poznámka: 1. V cenách jsou započteny náklady na demontáž a naložení dílů na dopravní prostředek.</t>
  </si>
  <si>
    <t>-1249098272</t>
  </si>
  <si>
    <t>5913035210</t>
  </si>
  <si>
    <t>Demontáž celopryžové přejezdové konstrukce silně zatížené v koleji část vnější a vnitřní bez závěrných zídek. Poznámka: 1. V cenách jsou započteny náklady na demontáž konstrukce, naložení na dopravní prostředek.</t>
  </si>
  <si>
    <t>604476290</t>
  </si>
  <si>
    <t>9,6*1</t>
  </si>
  <si>
    <t>5907015420</t>
  </si>
  <si>
    <t>Ojedinělá výměna kolejnic současně s výměnou kompletů a pryžové podložky tv. S49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</si>
  <si>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1881009865</t>
  </si>
  <si>
    <t>2*25</t>
  </si>
  <si>
    <t>0,300*1</t>
  </si>
  <si>
    <t>5913040210</t>
  </si>
  <si>
    <t>Montáž celopryžové přejezdové konstrukce silně zatížené v koleji část vnější a vnitřní bez závěrných zídek. Poznámka: 1. V cenách jsou započteny náklady na montáž konstrukce. 2. V cenách nejsou obsaženy náklady na dodávku materiálu.</t>
  </si>
  <si>
    <t>320649909</t>
  </si>
  <si>
    <t>0,084*1</t>
  </si>
  <si>
    <t>Poznámka k položce:_x000D_
2 ks kolejnic á 25 m z Nemanic do žkm stavby</t>
  </si>
  <si>
    <t>454812211</t>
  </si>
  <si>
    <t>-1273595429</t>
  </si>
  <si>
    <t>Poznámka k položce:_x000D_
plasty na skládku</t>
  </si>
  <si>
    <t>0,013*1</t>
  </si>
  <si>
    <t>SO 12.2 - Trať Summerau - ČB, km 115,808 - Materíál dodávaný zadavatelem - NEOCEŇOVAT!</t>
  </si>
  <si>
    <t>SO 12.3 - Trať ČB - Černý Kříž, km 0,064 - Železniční svršek</t>
  </si>
  <si>
    <t>trať 194 dle JŘ, České Budějovice</t>
  </si>
  <si>
    <t>5958125010</t>
  </si>
  <si>
    <t>Komplety s antikorozní úpravou ŽS 4 (svěrka ŽS4, šroub RS 1, matice M24, podložka Fe6)</t>
  </si>
  <si>
    <t>-274215016</t>
  </si>
  <si>
    <t>17*4</t>
  </si>
  <si>
    <t>-1885795800</t>
  </si>
  <si>
    <t>43*4</t>
  </si>
  <si>
    <t>490*1</t>
  </si>
  <si>
    <t>5963122001r</t>
  </si>
  <si>
    <t>Přejezd z polymerového betonu sestava bez vnitřních a vnějších panelů</t>
  </si>
  <si>
    <t>sada</t>
  </si>
  <si>
    <t>-1754174979</t>
  </si>
  <si>
    <t>Poznámka k položce:_x000D_
délka přejezdové konstrukce ... 9,6 m_x000D_
_x000D_
- závěrné zídky_x000D_
- gumové profily (úklon 1:20) + profily na závěrné zídky_x000D_
- náběhové klíny_x000D_
- držáky desek dvojité_x000D_
- základové betonové trámce_x000D_
- suchý beton_x000D_
- drobný materiál_x000D_
_x000D_
včetně dpravy celé sestavy do do žkm stavby_x000D_
----------------------------------------------------------------------------------_x000D_
Vnitřní a vnější užité panely dodává zadavatel SŽ, s.o., OŘ Plzeň!</t>
  </si>
  <si>
    <t>Poznámka k položce:_x000D_
39,53 m2 ... tzn. 2,37 m3</t>
  </si>
  <si>
    <t>39,53*0,06*2,2</t>
  </si>
  <si>
    <t>Poznámka k položce:_x000D_
39,53 m2 ... tzn. 1,98 m3</t>
  </si>
  <si>
    <t>39,53*0,05*2,2</t>
  </si>
  <si>
    <t>5964159000</t>
  </si>
  <si>
    <t>Obrubník krajový</t>
  </si>
  <si>
    <t>1998844021</t>
  </si>
  <si>
    <t>Poznámka k položce:_x000D_
Betonový obrubník 1 m</t>
  </si>
  <si>
    <t>5964161015</t>
  </si>
  <si>
    <t>Beton lehce zhutnitelný C 20/25;XC2 vyhovuje i XC1 F5 2 365 2 862</t>
  </si>
  <si>
    <t>-1770691278</t>
  </si>
  <si>
    <t>5964151000</t>
  </si>
  <si>
    <t>Dlažba zámková hladká cihla</t>
  </si>
  <si>
    <t>-1999277086</t>
  </si>
  <si>
    <t>Poznámka k položce:_x000D_
Typ "Klasik"</t>
  </si>
  <si>
    <t>Poznámka k položce:_x000D_
36 m3 (1 SA vůz)</t>
  </si>
  <si>
    <t>-1744885863</t>
  </si>
  <si>
    <t>5906035120</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</si>
  <si>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</si>
  <si>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871982860</t>
  </si>
  <si>
    <t>Poznámka k položce:_x000D_
17 ks v přejezdu_x000D_
43 ks před výh. č. 501</t>
  </si>
  <si>
    <t>17+43</t>
  </si>
  <si>
    <t>5907015485</t>
  </si>
  <si>
    <t>Ojedinělá výměna kolejnic současně s výměnou pryžové podložky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</si>
  <si>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-357828652</t>
  </si>
  <si>
    <t>Poznámka k položce:_x000D_
od výh. č. 501</t>
  </si>
  <si>
    <t>2*150</t>
  </si>
  <si>
    <t>5913280035</t>
  </si>
  <si>
    <t>Demontáž dílů komunikace ze zámkové dlažby uložení v podsypu. Poznámka: 1. V cenách jsou započteny náklady na odstranění dlažby nebo obrubníku a naložení na dopravní prostředek.</t>
  </si>
  <si>
    <t>70472796</t>
  </si>
  <si>
    <t>2*1,3*4,5</t>
  </si>
  <si>
    <t>5913235010</t>
  </si>
  <si>
    <t>Dělení AB komunikace řezáním hloubky do 10 cm. Poznámka: 1. V cenách jsou započteny náklady na provedení úkolu.</t>
  </si>
  <si>
    <t>-272219782</t>
  </si>
  <si>
    <t>6,7*1</t>
  </si>
  <si>
    <t>5913240010</t>
  </si>
  <si>
    <t>Odstranění AB komunikace odtěžením nebo frézováním hloubky do 10 cm. Poznámka: 1. V cenách jsou započteny náklady na odtěžení nebo frézování a naložení výzisku na dopravní prostředek.</t>
  </si>
  <si>
    <t>-853956495</t>
  </si>
  <si>
    <t>(2,6*6,7)+(4,9*6,7)+(1,2*11,8)+0,09</t>
  </si>
  <si>
    <t>5913215020</t>
  </si>
  <si>
    <t>Demontáž kolejnicových dílů přejezdu ochranná kolejnice. Poznámka: 1. V cenách jsou započteny náklady na demontáž a naložení na dopravní prostředek.</t>
  </si>
  <si>
    <t>-1856203335</t>
  </si>
  <si>
    <t>2*11,8</t>
  </si>
  <si>
    <t>(4,1*6,7)" vpravo</t>
  </si>
  <si>
    <t>(1,8*6,7)" vlevo</t>
  </si>
  <si>
    <t>0,125*1</t>
  </si>
  <si>
    <t>2*7</t>
  </si>
  <si>
    <t>5910040310</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</si>
  <si>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</si>
  <si>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2035162153</t>
  </si>
  <si>
    <t>2*(150+25)</t>
  </si>
  <si>
    <t>5910040410</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</si>
  <si>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</si>
  <si>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-88050369</t>
  </si>
  <si>
    <t>7*2</t>
  </si>
  <si>
    <t>5913170030</t>
  </si>
  <si>
    <t>Montáž polymerové přejezdové konstrukce část vnější a vnitřní včetně závěrných zídek. Poznámka: 1. V cenách jsou započteny náklady na montáž a manipulaci. 2. V cenách nejsou obsaženy náklady na dodávku materiálu.</t>
  </si>
  <si>
    <t>-1161961460</t>
  </si>
  <si>
    <t>5913160030</t>
  </si>
  <si>
    <t>Montáž dílů polymerového přejezdu náběhového klínu. Poznámka: 1. V cenách jsou započteny náklady na montáž a manipulaci. 2. V cenách nejsou obsaženy náklady na dodávku materiálu.</t>
  </si>
  <si>
    <t>-1338435082</t>
  </si>
  <si>
    <t>0,125*2</t>
  </si>
  <si>
    <t>-1827966061</t>
  </si>
  <si>
    <t>5913285035</t>
  </si>
  <si>
    <t>Montáž dílů komunikace ze zámkové dlažby uložení v podsypu. Poznámka: 1. V cenách jsou započteny náklady na osazení dlažby nebo obrubníku. 2. V cenách nejsou obsaženy náklady na dodávku materiálu.</t>
  </si>
  <si>
    <t>1480852476</t>
  </si>
  <si>
    <t>5913285210</t>
  </si>
  <si>
    <t>Montáž dílů komunikace obrubníku uložení v betonu. Poznámka: 1. V cenách jsou započteny náklady na osazení dlažby nebo obrubníku. 2. V cenách nejsou obsaženy náklady na dodávku materiálu.</t>
  </si>
  <si>
    <t>-31437301</t>
  </si>
  <si>
    <t>0,383*0,95</t>
  </si>
  <si>
    <t>54,0*1</t>
  </si>
  <si>
    <t>Poznámka k položce:_x000D_
12 ks kolejnic á 25 m z Nemanic do žkm stavby</t>
  </si>
  <si>
    <t>14,817*1</t>
  </si>
  <si>
    <t>-1615408</t>
  </si>
  <si>
    <t>-1578741160</t>
  </si>
  <si>
    <t>Poznámka k položce:_x000D_
60 ks SB8 už. z Veselí n/L do žkm stavby</t>
  </si>
  <si>
    <t>60*(292/1000)</t>
  </si>
  <si>
    <t>9902200400</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</si>
  <si>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</si>
  <si>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2146742541</t>
  </si>
  <si>
    <t>850076676</t>
  </si>
  <si>
    <t>Poznámka k položce:_x000D_
BODAN užitý 9,6 m nakládka u TO ČB a převoz do žkm stavby_x000D_
Vnitřní panely 16 x 245 = 3,920 t_x000D_
Vnější panely 2x(8x 224) = 3,584 t</t>
  </si>
  <si>
    <t>2*8*(224/1000)</t>
  </si>
  <si>
    <t>16*245/1000</t>
  </si>
  <si>
    <t>-504952040</t>
  </si>
  <si>
    <t>Poznámka k položce:_x000D_
BODAN užitý 9,6 m nakládka u TO ČB_x000D_
Vnitřní panely 16 x 245 = 3,920 t_x000D_
Vnější panely 2x(8x 224) = 3,584 t</t>
  </si>
  <si>
    <t>1664225605</t>
  </si>
  <si>
    <t xml:space="preserve">Poznámka k položce:_x000D_
Asfalt + beton + bet. obrubníky + zámková dlažba do žkm stavby_x000D_
</t>
  </si>
  <si>
    <t>9,566+4,858+1,235+0,130</t>
  </si>
  <si>
    <t>0,383*1</t>
  </si>
  <si>
    <t>Poznámka k položce:_x000D_
Asfalt + štěrk + beton + plasty na skládku</t>
  </si>
  <si>
    <t>9,566+64,800+4,739+0,094</t>
  </si>
  <si>
    <t>323519899</t>
  </si>
  <si>
    <t>1*36*1,8</t>
  </si>
  <si>
    <t>(39,53*0,11)*2,2</t>
  </si>
  <si>
    <t>(0,088+0,011)*0,95</t>
  </si>
  <si>
    <t>0,130*0,95" zámková dlažba</t>
  </si>
  <si>
    <t>4,858*0,95" obrubníky</t>
  </si>
  <si>
    <t>SO 12.4 - Trať ČB - Černý Kříž, km 0,064 - Materíál dodávaný zadavatelem - NEOCEŇOVAT!</t>
  </si>
  <si>
    <t>12*1</t>
  </si>
  <si>
    <t>5963222000r</t>
  </si>
  <si>
    <t>Přejezd z polymerového betonu užitý - sestava bez závěrných zídek</t>
  </si>
  <si>
    <t>-211058819</t>
  </si>
  <si>
    <t>Poznámka k položce:_x000D_
délka přejezdové konstrukce ... 9,6 m_x000D_
vnitřní panely 16 ks x 245 kg ... 3,920 t_x000D_
vnější panely 2*(8 ks x 224 kg) ... 3,584 t_x000D_
Typ konstrukce BODAN - sestava užitá (vnitřní + vnější panely) ... 2 250 Kč / 1 m_x000D_
_x000D_
Dodá zadavatel SŽ, s. o., OŘ Plzeň! _x000D_
_x000D_
N E O C E Ň O V A T !_x000D_
_x000D_
Nakládku a dopravu z Č. Budějovic do žkm stavby zajišťuje zhotovitel.</t>
  </si>
  <si>
    <t>34389361</t>
  </si>
  <si>
    <t>60*1</t>
  </si>
  <si>
    <t>VON - Vedlejší ostatní náklady</t>
  </si>
  <si>
    <t>VRN - Vedlejší rozpočtové náklady</t>
  </si>
  <si>
    <t>VRN</t>
  </si>
  <si>
    <t>Vedlejší rozpočtové náklady</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</si>
  <si>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</si>
  <si>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</si>
  <si>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t>
  </si>
  <si>
    <t>-2000394388</t>
  </si>
  <si>
    <t>Poznámka k položce:_x000D_
ČD telematika a. s.</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</si>
  <si>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</si>
  <si>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</si>
  <si>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1773562481</t>
  </si>
  <si>
    <t>022101001</t>
  </si>
  <si>
    <t>Geodetické práce Geodetické práce před opravou</t>
  </si>
  <si>
    <t>-973266880</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</si>
  <si>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</si>
  <si>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</si>
  <si>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-1849182588</t>
  </si>
  <si>
    <t>2+2+2+2</t>
  </si>
  <si>
    <t>022101011</t>
  </si>
  <si>
    <t>Geodetické práce Geodetické práce v průběhu opravy</t>
  </si>
  <si>
    <t>-922651761</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</si>
  <si>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</si>
  <si>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</si>
  <si>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96927502</t>
  </si>
  <si>
    <t>200+200+235+2950+500+1000+2350+2100+750+100+100+350</t>
  </si>
  <si>
    <t>022101021</t>
  </si>
  <si>
    <t>Geodetické práce Geodetické práce po ukončení opravy</t>
  </si>
  <si>
    <t>-313380132</t>
  </si>
  <si>
    <t>029101001</t>
  </si>
  <si>
    <t>Ostatní náklady Náklady na informační cedule, desky, publikační náklady, aj.</t>
  </si>
  <si>
    <t>848106833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</si>
  <si>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</si>
  <si>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</si>
  <si>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</si>
  <si>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</si>
  <si>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family val="2"/>
        <charset val="238"/>
      </rPr>
      <t xml:space="preserve">Rekapitulace stavby </t>
    </r>
    <r>
      <rPr>
        <sz val="8"/>
        <rFont val="Arial CE"/>
        <family val="2"/>
        <charset val="238"/>
      </rPr>
      <t>obsahuje sestavu Rekapitulace stavby a Rekapitulace objektů stavby a soupisů prací.</t>
    </r>
  </si>
  <si>
    <r>
      <t xml:space="preserve">V sestavě </t>
    </r>
    <r>
      <rPr>
        <b/>
        <sz val="8"/>
        <rFont val="Arial CE"/>
        <family val="2"/>
        <charset val="238"/>
      </rPr>
      <t>Rekapitulace stavby</t>
    </r>
    <r>
      <rPr>
        <sz val="8"/>
        <rFont val="Arial CE"/>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</si>
  <si>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</si>
  <si>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</si>
  <si>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family val="2"/>
        <charset val="238"/>
      </rPr>
      <t>Rekapitulace objektů stavby a soupisů prací</t>
    </r>
    <r>
      <rPr>
        <sz val="8"/>
        <rFont val="Arial CE"/>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</si>
  <si>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</si>
  <si>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</si>
  <si>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</si>
  <si>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</si>
  <si>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</si>
  <si>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</si>
  <si>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</si>
  <si>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</si>
  <si>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Soupis prací pro daný typ objektu</t>
  </si>
  <si>
    <r>
      <rPr>
        <i/>
        <sz val="8"/>
        <rFont val="Arial CE"/>
        <family val="2"/>
        <charset val="238"/>
      </rPr>
      <t xml:space="preserve">Soupis prací </t>
    </r>
    <r>
      <rPr>
        <sz val="8"/>
        <rFont val="Arial CE"/>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</si>
  <si>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</si>
  <si>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family val="2"/>
        <charset val="238"/>
      </rPr>
      <t>Krycí list soupisu</t>
    </r>
    <r>
      <rPr>
        <sz val="8"/>
        <rFont val="Arial CE"/>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</si>
  <si>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</si>
  <si>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family val="2"/>
        <charset val="238"/>
      </rPr>
      <t>Rekapitulace členění soupisu prací</t>
    </r>
    <r>
      <rPr>
        <sz val="8"/>
        <rFont val="Arial CE"/>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</si>
  <si>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</si>
  <si>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family val="2"/>
        <charset val="238"/>
      </rPr>
      <t xml:space="preserve">Soupis prací </t>
    </r>
    <r>
      <rPr>
        <sz val="8"/>
        <rFont val="Arial CE"/>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</si>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</sst>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51"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505050"/>
      <name val="Arial CE"/>
      <family val="2"/>
      <charset val="238"/>
    </font>
    <font>
      <sz val="8"/>
      <color rgb="FF003366"/>
      <name val="Arial CE"/>
      <family val="2"/>
      <charset val="238"/>
    </font>
    <font>
      <sz val="8"/>
      <color rgb="FFFF0000"/>
      <name val="Arial CE"/>
      <family val="2"/>
      <charset val="238"/>
    </font>
    <font>
      <sz val="8"/>
      <color rgb="FFFFFFFF"/>
      <name val="Arial CE"/>
      <family val="2"/>
      <charset val="238"/>
    </font>
    <font>
      <b/>
      <sz val="14"/>
      <name val="Arial CE"/>
      <family val="2"/>
      <charset val="238"/>
    </font>
    <font>
      <sz val="8"/>
      <color rgb="FF3366FF"/>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10"/>
      <color rgb="FF96969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b/>
      <sz val="11"/>
      <color rgb="FF003366"/>
      <name val="Arial CE"/>
      <family val="2"/>
      <charset val="238"/>
    </font>
    <font>
      <sz val="11"/>
      <color rgb="FF003366"/>
      <name val="Arial CE"/>
      <family val="2"/>
      <charset val="238"/>
    </font>
    <font>
      <sz val="11"/>
      <color rgb="FF969696"/>
      <name val="Arial CE"/>
      <family val="2"/>
      <charset val="238"/>
    </font>
    <font>
      <sz val="18"/>
      <color theme="10"/>
      <name val="Wingdings 2"/>
      <family val="1"/>
      <charset val="2"/>
    </font>
    <font>
      <b/>
      <sz val="10"/>
      <color rgb="FF00336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i/>
      <sz val="9"/>
      <color rgb="FF0000FF"/>
      <name val="Arial CE"/>
      <family val="2"/>
      <charset val="238"/>
    </font>
    <font>
      <i/>
      <sz val="8"/>
      <color rgb="FF0000FF"/>
      <name val="Arial CE"/>
      <family val="2"/>
      <charset val="238"/>
    </font>
    <font>
      <sz val="7"/>
      <color rgb="FF969696"/>
      <name val="Arial CE"/>
      <family val="2"/>
      <charset val="238"/>
    </font>
    <font>
      <i/>
      <sz val="7"/>
      <color rgb="FF969696"/>
      <name val="Arial CE"/>
      <family val="2"/>
      <charset val="238"/>
    </font>
    <font>
      <sz val="8"/>
      <name val="Trebuchet MS"/>
      <family val="2"/>
      <charset val="238"/>
    </font>
    <font>
      <b/>
      <sz val="16"/>
      <name val="Trebuchet MS"/>
      <family val="2"/>
      <charset val="238"/>
    </font>
    <font>
      <b/>
      <sz val="11"/>
      <name val="Trebuchet MS"/>
      <family val="2"/>
      <charset val="238"/>
    </font>
    <font>
      <sz val="8"/>
      <name val="Arial CE"/>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b/>
      <sz val="8"/>
      <name val="Arial CE"/>
      <family val="2"/>
      <charset val="238"/>
    </font>
    <font>
      <u/>
      <sz val="11"/>
      <color theme="10"/>
      <name val="Calibri"/>
      <family val="2"/>
      <charset val="238"/>
      <scheme val="minor"/>
    </font>
    <font>
      <i/>
      <sz val="8"/>
      <name val="Arial CE"/>
      <family val="2"/>
      <charset val="238"/>
    </font>
    <font>
      <b/>
      <i/>
      <sz val="11"/>
      <color rgb="FFFF0000"/>
      <name val="Trebuchet MS"/>
      <family val="2"/>
      <charset val="238"/>
    </font>
    <font>
      <b/>
      <sz val="14"/>
      <color indexed="81"/>
      <name val="Tahoma"/>
      <family val="2"/>
      <charset val="238"/>
    </font>
    <font>
      <sz val="9"/>
      <color indexed="81"/>
      <name val="Tahoma"/>
      <family val="2"/>
      <charset val="238"/>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theme="9" tint="0.79998168889431442"/>
        <bgColor indexed="64"/>
      </patternFill>
    </fill>
  </fills>
  <borders count="33">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otted">
        <color rgb="FF969696"/>
      </left>
      <right style="dotted">
        <color rgb="FF969696"/>
      </right>
      <top style="dotted">
        <color rgb="FF969696"/>
      </top>
      <bottom style="dotted">
        <color rgb="FF969696"/>
      </bottom>
      <diagonal/>
    </border>
  </borders>
  <cellStyleXfs count="2">
    <xf numFmtId="0" fontId="0" fillId="0" borderId="0"/>
    <xf numFmtId="0" fontId="46" fillId="0" borderId="0" applyNumberFormat="0" applyFill="0" applyBorder="0" applyAlignment="0" applyProtection="0"/>
  </cellStyleXfs>
  <cellXfs count="38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alignment vertical="center"/>
    </xf>
    <xf numFmtId="0" fontId="9" fillId="0" borderId="0" xfId="0" applyFont="1" applyAlignment="1"/>
    <xf numFmtId="0" fontId="10"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5" fillId="0" borderId="4"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6" fillId="0" borderId="15"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6" xfId="0" applyNumberFormat="1" applyFont="1" applyBorder="1" applyAlignment="1" applyProtection="1">
      <alignment vertical="center"/>
    </xf>
    <xf numFmtId="0" fontId="5" fillId="0" borderId="0" xfId="0" applyFont="1" applyAlignment="1">
      <alignment horizontal="left" vertical="center"/>
    </xf>
    <xf numFmtId="0" fontId="27"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166" fontId="26" fillId="0" borderId="21"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0" fillId="0" borderId="2" xfId="0" applyBorder="1"/>
    <xf numFmtId="0" fontId="0" fillId="0" borderId="3"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2"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33" fillId="0" borderId="23" xfId="0" applyFont="1" applyBorder="1" applyAlignment="1" applyProtection="1">
      <alignment horizontal="center" vertical="center"/>
    </xf>
    <xf numFmtId="49" fontId="33" fillId="0" borderId="23" xfId="0" applyNumberFormat="1" applyFont="1" applyBorder="1" applyAlignment="1" applyProtection="1">
      <alignment horizontal="left" vertical="center" wrapText="1"/>
    </xf>
    <xf numFmtId="0" fontId="33" fillId="0" borderId="23" xfId="0" applyFont="1" applyBorder="1" applyAlignment="1" applyProtection="1">
      <alignment horizontal="left" vertical="center" wrapText="1"/>
    </xf>
    <xf numFmtId="0" fontId="33" fillId="0" borderId="23" xfId="0" applyFont="1" applyBorder="1" applyAlignment="1" applyProtection="1">
      <alignment horizontal="center" vertical="center" wrapText="1"/>
    </xf>
    <xf numFmtId="167" fontId="33" fillId="0" borderId="23" xfId="0" applyNumberFormat="1" applyFont="1" applyBorder="1" applyAlignment="1" applyProtection="1">
      <alignment vertical="center"/>
    </xf>
    <xf numFmtId="4" fontId="33" fillId="2" borderId="23" xfId="0" applyNumberFormat="1" applyFont="1" applyFill="1" applyBorder="1" applyAlignment="1" applyProtection="1">
      <alignment vertical="center"/>
      <protection locked="0"/>
    </xf>
    <xf numFmtId="4" fontId="33" fillId="0" borderId="23" xfId="0" applyNumberFormat="1" applyFont="1" applyBorder="1" applyAlignment="1" applyProtection="1">
      <alignment vertical="center"/>
    </xf>
    <xf numFmtId="0" fontId="34" fillId="0" borderId="4" xfId="0" applyFont="1" applyBorder="1" applyAlignment="1">
      <alignment vertical="center"/>
    </xf>
    <xf numFmtId="0" fontId="33" fillId="2" borderId="15"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6"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xf numFmtId="0" fontId="9" fillId="0" borderId="0" xfId="0" applyFont="1" applyAlignment="1" applyProtection="1"/>
    <xf numFmtId="0" fontId="9" fillId="0" borderId="0" xfId="0" applyFont="1" applyAlignment="1" applyProtection="1">
      <alignment horizontal="left"/>
    </xf>
    <xf numFmtId="0" fontId="6" fillId="0" borderId="0" xfId="0" applyFont="1" applyAlignment="1" applyProtection="1">
      <alignment horizontal="left"/>
    </xf>
    <xf numFmtId="0" fontId="9" fillId="0" borderId="0" xfId="0" applyFont="1" applyAlignment="1" applyProtection="1">
      <protection locked="0"/>
    </xf>
    <xf numFmtId="4" fontId="6" fillId="0" borderId="0" xfId="0" applyNumberFormat="1" applyFont="1" applyAlignment="1" applyProtection="1"/>
    <xf numFmtId="0" fontId="9" fillId="0" borderId="4" xfId="0" applyFont="1" applyBorder="1" applyAlignment="1"/>
    <xf numFmtId="0" fontId="9" fillId="0" borderId="15" xfId="0" applyFont="1" applyBorder="1" applyAlignment="1" applyProtection="1"/>
    <xf numFmtId="0" fontId="9" fillId="0" borderId="0" xfId="0" applyFont="1" applyBorder="1" applyAlignment="1" applyProtection="1"/>
    <xf numFmtId="166" fontId="9" fillId="0" borderId="0" xfId="0" applyNumberFormat="1" applyFont="1" applyBorder="1" applyAlignment="1" applyProtection="1"/>
    <xf numFmtId="166" fontId="9" fillId="0" borderId="16" xfId="0" applyNumberFormat="1" applyFont="1" applyBorder="1" applyAlignment="1" applyProtection="1"/>
    <xf numFmtId="0" fontId="9" fillId="0" borderId="0" xfId="0" applyFont="1" applyAlignment="1">
      <alignment horizontal="left"/>
    </xf>
    <xf numFmtId="0" fontId="9" fillId="0" borderId="0" xfId="0" applyFont="1" applyAlignment="1">
      <alignment horizontal="center"/>
    </xf>
    <xf numFmtId="4" fontId="9"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3" xfId="0" applyFont="1" applyBorder="1" applyAlignment="1" applyProtection="1">
      <alignment horizontal="center" vertical="center"/>
    </xf>
    <xf numFmtId="49" fontId="20" fillId="0" borderId="23" xfId="0" applyNumberFormat="1" applyFont="1" applyBorder="1" applyAlignment="1" applyProtection="1">
      <alignment horizontal="left" vertical="center" wrapText="1"/>
    </xf>
    <xf numFmtId="0" fontId="20" fillId="0" borderId="23" xfId="0" applyFont="1" applyBorder="1" applyAlignment="1" applyProtection="1">
      <alignment horizontal="left" vertical="center" wrapText="1"/>
    </xf>
    <xf numFmtId="0" fontId="20" fillId="0" borderId="23" xfId="0" applyFont="1" applyBorder="1" applyAlignment="1" applyProtection="1">
      <alignment horizontal="center" vertical="center" wrapText="1"/>
    </xf>
    <xf numFmtId="167" fontId="20" fillId="0" borderId="23" xfId="0" applyNumberFormat="1" applyFont="1" applyBorder="1" applyAlignment="1" applyProtection="1">
      <alignment vertical="center"/>
    </xf>
    <xf numFmtId="4" fontId="20" fillId="2" borderId="23" xfId="0" applyNumberFormat="1" applyFont="1" applyFill="1" applyBorder="1" applyAlignment="1" applyProtection="1">
      <alignment vertical="center"/>
      <protection locked="0"/>
    </xf>
    <xf numFmtId="4" fontId="20" fillId="0" borderId="23" xfId="0" applyNumberFormat="1" applyFont="1" applyBorder="1" applyAlignment="1" applyProtection="1">
      <alignment vertical="center"/>
    </xf>
    <xf numFmtId="0" fontId="21" fillId="2" borderId="15"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0" fontId="8" fillId="0" borderId="22" xfId="0" applyFont="1" applyBorder="1" applyAlignment="1" applyProtection="1">
      <alignmen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0" fillId="0" borderId="0" xfId="0" applyFont="1" applyAlignment="1">
      <alignment horizontal="lef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167" fontId="20" fillId="2" borderId="23" xfId="0" applyNumberFormat="1" applyFont="1" applyFill="1" applyBorder="1" applyAlignment="1" applyProtection="1">
      <alignment vertical="center"/>
      <protection locked="0"/>
    </xf>
    <xf numFmtId="0" fontId="21" fillId="2" borderId="20" xfId="0" applyFont="1" applyFill="1" applyBorder="1" applyAlignment="1" applyProtection="1">
      <alignment horizontal="left" vertical="center"/>
      <protection locked="0"/>
    </xf>
    <xf numFmtId="0" fontId="21"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1" fillId="0" borderId="21" xfId="0" applyNumberFormat="1" applyFont="1" applyBorder="1" applyAlignment="1" applyProtection="1">
      <alignment vertical="center"/>
    </xf>
    <xf numFmtId="166" fontId="21" fillId="0" borderId="22" xfId="0" applyNumberFormat="1"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1"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2"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3"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5" fillId="0" borderId="1" xfId="0" applyFont="1" applyBorder="1" applyAlignment="1">
      <alignment horizontal="left" vertical="center"/>
    </xf>
    <xf numFmtId="0" fontId="40" fillId="0" borderId="1" xfId="0" applyFont="1" applyBorder="1" applyAlignment="1">
      <alignment horizontal="center" vertical="center"/>
    </xf>
    <xf numFmtId="0" fontId="40" fillId="0" borderId="0" xfId="0" applyFont="1" applyAlignment="1">
      <alignment horizontal="left" vertical="center"/>
    </xf>
    <xf numFmtId="0" fontId="41"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2"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7"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1" xfId="0" applyFont="1" applyBorder="1" applyAlignment="1">
      <alignment horizontal="left" vertical="center"/>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center" vertical="center"/>
    </xf>
    <xf numFmtId="0" fontId="43" fillId="0" borderId="0" xfId="0" applyFont="1" applyAlignment="1">
      <alignment vertical="center"/>
    </xf>
    <xf numFmtId="0" fontId="39" fillId="0" borderId="1" xfId="0" applyFont="1" applyBorder="1" applyAlignment="1">
      <alignment vertical="center"/>
    </xf>
    <xf numFmtId="0" fontId="43" fillId="0" borderId="29" xfId="0" applyFont="1" applyBorder="1" applyAlignment="1">
      <alignment vertical="center"/>
    </xf>
    <xf numFmtId="0" fontId="39" fillId="0" borderId="29" xfId="0" applyFont="1" applyBorder="1" applyAlignment="1">
      <alignment vertical="center"/>
    </xf>
    <xf numFmtId="0" fontId="40" fillId="0" borderId="1" xfId="0" applyFont="1"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3"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xf numFmtId="4" fontId="48" fillId="5" borderId="32" xfId="0" applyNumberFormat="1" applyFont="1" applyFill="1" applyBorder="1" applyAlignment="1" applyProtection="1">
      <alignment vertical="center"/>
      <protection locked="0"/>
    </xf>
    <xf numFmtId="0" fontId="28" fillId="0" borderId="0" xfId="0" applyFont="1" applyAlignment="1" applyProtection="1">
      <alignment horizontal="left" vertical="center" wrapText="1"/>
    </xf>
    <xf numFmtId="0" fontId="24"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20" fillId="4" borderId="7" xfId="0" applyFont="1" applyFill="1" applyBorder="1" applyAlignment="1" applyProtection="1">
      <alignment horizontal="center" vertical="center"/>
    </xf>
    <xf numFmtId="165" fontId="2" fillId="0" borderId="0" xfId="0" applyNumberFormat="1" applyFont="1" applyAlignment="1" applyProtection="1">
      <alignment horizontal="left" vertical="center"/>
    </xf>
    <xf numFmtId="4" fontId="25" fillId="0" borderId="0" xfId="0" applyNumberFormat="1" applyFont="1" applyAlignment="1" applyProtection="1">
      <alignment horizontal="right" vertical="center"/>
    </xf>
    <xf numFmtId="164" fontId="1" fillId="0" borderId="0" xfId="0" applyNumberFormat="1" applyFont="1" applyAlignment="1" applyProtection="1">
      <alignment horizontal="left" vertical="center"/>
    </xf>
    <xf numFmtId="0" fontId="1" fillId="0" borderId="0" xfId="0" applyFont="1" applyAlignment="1" applyProtection="1">
      <alignment vertical="center"/>
    </xf>
    <xf numFmtId="4" fontId="17" fillId="0" borderId="0" xfId="0" applyNumberFormat="1" applyFont="1" applyAlignment="1" applyProtection="1">
      <alignmen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2" fillId="0" borderId="0" xfId="0" applyFont="1" applyAlignment="1" applyProtection="1">
      <alignment vertical="center" wrapText="1"/>
    </xf>
    <xf numFmtId="0" fontId="2" fillId="0" borderId="0" xfId="0" applyFont="1" applyAlignment="1" applyProtection="1">
      <alignment vertical="center"/>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20" fillId="4" borderId="8" xfId="0" applyFont="1" applyFill="1" applyBorder="1" applyAlignment="1" applyProtection="1">
      <alignment horizontal="righ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40" fillId="0" borderId="1" xfId="0" applyFont="1" applyBorder="1" applyAlignment="1">
      <alignment horizontal="left" vertical="center" wrapText="1"/>
    </xf>
    <xf numFmtId="0" fontId="38" fillId="0" borderId="1" xfId="0" applyFont="1" applyBorder="1" applyAlignment="1">
      <alignment horizontal="center" vertical="center" wrapText="1"/>
    </xf>
    <xf numFmtId="0" fontId="39" fillId="0" borderId="29" xfId="0" applyFont="1" applyBorder="1" applyAlignment="1">
      <alignment horizontal="left" wrapText="1"/>
    </xf>
    <xf numFmtId="0" fontId="38" fillId="0" borderId="1" xfId="0" applyFont="1" applyBorder="1" applyAlignment="1">
      <alignment horizontal="center" vertical="center"/>
    </xf>
    <xf numFmtId="49" fontId="40" fillId="0" borderId="1" xfId="0" applyNumberFormat="1"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left" vertical="center"/>
    </xf>
    <xf numFmtId="0" fontId="39" fillId="0" borderId="29" xfId="0" applyFont="1" applyBorder="1" applyAlignment="1">
      <alignment horizontal="left"/>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5"/>
  <sheetViews>
    <sheetView showGridLines="0" tabSelected="1" workbookViewId="0"/>
  </sheetViews>
  <sheetFormatPr defaultRowHeight="11.25" x14ac:dyDescent="0.2"/>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x14ac:dyDescent="0.2">
      <c r="A1" s="16" t="s">
        <v>0</v>
      </c>
      <c r="AZ1" s="16" t="s">
        <v>1</v>
      </c>
      <c r="BA1" s="16" t="s">
        <v>2</v>
      </c>
      <c r="BB1" s="16" t="s">
        <v>3</v>
      </c>
      <c r="BT1" s="16" t="s">
        <v>4</v>
      </c>
      <c r="BU1" s="16" t="s">
        <v>4</v>
      </c>
      <c r="BV1" s="16" t="s">
        <v>5</v>
      </c>
    </row>
    <row r="2" spans="1:74" s="1" customFormat="1" ht="36.950000000000003" customHeight="1" x14ac:dyDescent="0.2">
      <c r="AR2" s="344"/>
      <c r="AS2" s="344"/>
      <c r="AT2" s="344"/>
      <c r="AU2" s="344"/>
      <c r="AV2" s="344"/>
      <c r="AW2" s="344"/>
      <c r="AX2" s="344"/>
      <c r="AY2" s="344"/>
      <c r="AZ2" s="344"/>
      <c r="BA2" s="344"/>
      <c r="BB2" s="344"/>
      <c r="BC2" s="344"/>
      <c r="BD2" s="344"/>
      <c r="BE2" s="344"/>
      <c r="BS2" s="17" t="s">
        <v>6</v>
      </c>
      <c r="BT2" s="17" t="s">
        <v>7</v>
      </c>
    </row>
    <row r="3" spans="1:74" s="1" customFormat="1" ht="6.95" customHeight="1" x14ac:dyDescent="0.2">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x14ac:dyDescent="0.2">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x14ac:dyDescent="0.2">
      <c r="B5" s="21"/>
      <c r="C5" s="22"/>
      <c r="D5" s="26" t="s">
        <v>13</v>
      </c>
      <c r="E5" s="22"/>
      <c r="F5" s="22"/>
      <c r="G5" s="22"/>
      <c r="H5" s="22"/>
      <c r="I5" s="22"/>
      <c r="J5" s="22"/>
      <c r="K5" s="357" t="s">
        <v>14</v>
      </c>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22"/>
      <c r="AQ5" s="22"/>
      <c r="AR5" s="20"/>
      <c r="BE5" s="354" t="s">
        <v>15</v>
      </c>
      <c r="BS5" s="17" t="s">
        <v>6</v>
      </c>
    </row>
    <row r="6" spans="1:74" s="1" customFormat="1" ht="36.950000000000003" customHeight="1" x14ac:dyDescent="0.2">
      <c r="B6" s="21"/>
      <c r="C6" s="22"/>
      <c r="D6" s="28" t="s">
        <v>16</v>
      </c>
      <c r="E6" s="22"/>
      <c r="F6" s="22"/>
      <c r="G6" s="22"/>
      <c r="H6" s="22"/>
      <c r="I6" s="22"/>
      <c r="J6" s="22"/>
      <c r="K6" s="359" t="s">
        <v>17</v>
      </c>
      <c r="L6" s="358"/>
      <c r="M6" s="358"/>
      <c r="N6" s="358"/>
      <c r="O6" s="358"/>
      <c r="P6" s="358"/>
      <c r="Q6" s="358"/>
      <c r="R6" s="358"/>
      <c r="S6" s="358"/>
      <c r="T6" s="358"/>
      <c r="U6" s="358"/>
      <c r="V6" s="358"/>
      <c r="W6" s="358"/>
      <c r="X6" s="358"/>
      <c r="Y6" s="358"/>
      <c r="Z6" s="358"/>
      <c r="AA6" s="358"/>
      <c r="AB6" s="358"/>
      <c r="AC6" s="358"/>
      <c r="AD6" s="358"/>
      <c r="AE6" s="358"/>
      <c r="AF6" s="358"/>
      <c r="AG6" s="358"/>
      <c r="AH6" s="358"/>
      <c r="AI6" s="358"/>
      <c r="AJ6" s="358"/>
      <c r="AK6" s="358"/>
      <c r="AL6" s="358"/>
      <c r="AM6" s="358"/>
      <c r="AN6" s="358"/>
      <c r="AO6" s="358"/>
      <c r="AP6" s="22"/>
      <c r="AQ6" s="22"/>
      <c r="AR6" s="20"/>
      <c r="BE6" s="355"/>
      <c r="BS6" s="17" t="s">
        <v>6</v>
      </c>
    </row>
    <row r="7" spans="1:74" s="1" customFormat="1" ht="12" customHeight="1" x14ac:dyDescent="0.2">
      <c r="B7" s="21"/>
      <c r="C7" s="22"/>
      <c r="D7" s="29"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21</v>
      </c>
      <c r="AO7" s="22"/>
      <c r="AP7" s="22"/>
      <c r="AQ7" s="22"/>
      <c r="AR7" s="20"/>
      <c r="BE7" s="355"/>
      <c r="BS7" s="17" t="s">
        <v>6</v>
      </c>
    </row>
    <row r="8" spans="1:74" s="1" customFormat="1" ht="12" customHeight="1" x14ac:dyDescent="0.2">
      <c r="B8" s="21"/>
      <c r="C8" s="22"/>
      <c r="D8" s="29"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24</v>
      </c>
      <c r="AL8" s="22"/>
      <c r="AM8" s="22"/>
      <c r="AN8" s="30" t="s">
        <v>25</v>
      </c>
      <c r="AO8" s="22"/>
      <c r="AP8" s="22"/>
      <c r="AQ8" s="22"/>
      <c r="AR8" s="20"/>
      <c r="BE8" s="355"/>
      <c r="BS8" s="17" t="s">
        <v>6</v>
      </c>
    </row>
    <row r="9" spans="1:74" s="1" customFormat="1" ht="14.45" customHeight="1" x14ac:dyDescent="0.2">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55"/>
      <c r="BS9" s="17" t="s">
        <v>6</v>
      </c>
    </row>
    <row r="10" spans="1:74" s="1" customFormat="1" ht="12" customHeight="1" x14ac:dyDescent="0.2">
      <c r="B10" s="21"/>
      <c r="C10" s="22"/>
      <c r="D10" s="29"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27</v>
      </c>
      <c r="AL10" s="22"/>
      <c r="AM10" s="22"/>
      <c r="AN10" s="27" t="s">
        <v>28</v>
      </c>
      <c r="AO10" s="22"/>
      <c r="AP10" s="22"/>
      <c r="AQ10" s="22"/>
      <c r="AR10" s="20"/>
      <c r="BE10" s="355"/>
      <c r="BS10" s="17" t="s">
        <v>6</v>
      </c>
    </row>
    <row r="11" spans="1:74" s="1" customFormat="1" ht="18.399999999999999" customHeight="1" x14ac:dyDescent="0.2">
      <c r="B11" s="21"/>
      <c r="C11" s="22"/>
      <c r="D11" s="22"/>
      <c r="E11" s="27" t="s">
        <v>29</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30</v>
      </c>
      <c r="AL11" s="22"/>
      <c r="AM11" s="22"/>
      <c r="AN11" s="27" t="s">
        <v>31</v>
      </c>
      <c r="AO11" s="22"/>
      <c r="AP11" s="22"/>
      <c r="AQ11" s="22"/>
      <c r="AR11" s="20"/>
      <c r="BE11" s="355"/>
      <c r="BS11" s="17" t="s">
        <v>6</v>
      </c>
    </row>
    <row r="12" spans="1:74" s="1" customFormat="1" ht="6.95" customHeight="1" x14ac:dyDescent="0.2">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55"/>
      <c r="BS12" s="17" t="s">
        <v>6</v>
      </c>
    </row>
    <row r="13" spans="1:74" s="1" customFormat="1" ht="12" customHeight="1" x14ac:dyDescent="0.2">
      <c r="B13" s="21"/>
      <c r="C13" s="22"/>
      <c r="D13" s="29" t="s">
        <v>32</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27</v>
      </c>
      <c r="AL13" s="22"/>
      <c r="AM13" s="22"/>
      <c r="AN13" s="31" t="s">
        <v>33</v>
      </c>
      <c r="AO13" s="22"/>
      <c r="AP13" s="22"/>
      <c r="AQ13" s="22"/>
      <c r="AR13" s="20"/>
      <c r="BE13" s="355"/>
      <c r="BS13" s="17" t="s">
        <v>6</v>
      </c>
    </row>
    <row r="14" spans="1:74" ht="12.75" x14ac:dyDescent="0.2">
      <c r="B14" s="21"/>
      <c r="C14" s="22"/>
      <c r="D14" s="22"/>
      <c r="E14" s="360" t="s">
        <v>33</v>
      </c>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c r="AD14" s="361"/>
      <c r="AE14" s="361"/>
      <c r="AF14" s="361"/>
      <c r="AG14" s="361"/>
      <c r="AH14" s="361"/>
      <c r="AI14" s="361"/>
      <c r="AJ14" s="361"/>
      <c r="AK14" s="29" t="s">
        <v>30</v>
      </c>
      <c r="AL14" s="22"/>
      <c r="AM14" s="22"/>
      <c r="AN14" s="31" t="s">
        <v>33</v>
      </c>
      <c r="AO14" s="22"/>
      <c r="AP14" s="22"/>
      <c r="AQ14" s="22"/>
      <c r="AR14" s="20"/>
      <c r="BE14" s="355"/>
      <c r="BS14" s="17" t="s">
        <v>6</v>
      </c>
    </row>
    <row r="15" spans="1:74" s="1" customFormat="1" ht="6.95" customHeight="1" x14ac:dyDescent="0.2">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55"/>
      <c r="BS15" s="17" t="s">
        <v>4</v>
      </c>
    </row>
    <row r="16" spans="1:74" s="1" customFormat="1" ht="12" customHeight="1" x14ac:dyDescent="0.2">
      <c r="B16" s="21"/>
      <c r="C16" s="22"/>
      <c r="D16" s="29" t="s">
        <v>34</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27</v>
      </c>
      <c r="AL16" s="22"/>
      <c r="AM16" s="22"/>
      <c r="AN16" s="27" t="s">
        <v>35</v>
      </c>
      <c r="AO16" s="22"/>
      <c r="AP16" s="22"/>
      <c r="AQ16" s="22"/>
      <c r="AR16" s="20"/>
      <c r="BE16" s="355"/>
      <c r="BS16" s="17" t="s">
        <v>4</v>
      </c>
    </row>
    <row r="17" spans="1:71" s="1" customFormat="1" ht="18.399999999999999" customHeight="1" x14ac:dyDescent="0.2">
      <c r="B17" s="21"/>
      <c r="C17" s="22"/>
      <c r="D17" s="22"/>
      <c r="E17" s="27" t="s">
        <v>36</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30</v>
      </c>
      <c r="AL17" s="22"/>
      <c r="AM17" s="22"/>
      <c r="AN17" s="27" t="s">
        <v>35</v>
      </c>
      <c r="AO17" s="22"/>
      <c r="AP17" s="22"/>
      <c r="AQ17" s="22"/>
      <c r="AR17" s="20"/>
      <c r="BE17" s="355"/>
      <c r="BS17" s="17" t="s">
        <v>37</v>
      </c>
    </row>
    <row r="18" spans="1:71" s="1" customFormat="1" ht="6.95" customHeight="1" x14ac:dyDescent="0.2">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55"/>
      <c r="BS18" s="17" t="s">
        <v>6</v>
      </c>
    </row>
    <row r="19" spans="1:71" s="1" customFormat="1" ht="12" customHeight="1" x14ac:dyDescent="0.2">
      <c r="B19" s="21"/>
      <c r="C19" s="22"/>
      <c r="D19" s="29"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27</v>
      </c>
      <c r="AL19" s="22"/>
      <c r="AM19" s="22"/>
      <c r="AN19" s="27" t="s">
        <v>35</v>
      </c>
      <c r="AO19" s="22"/>
      <c r="AP19" s="22"/>
      <c r="AQ19" s="22"/>
      <c r="AR19" s="20"/>
      <c r="BE19" s="355"/>
      <c r="BS19" s="17" t="s">
        <v>6</v>
      </c>
    </row>
    <row r="20" spans="1:71" s="1" customFormat="1" ht="18.399999999999999" customHeight="1" x14ac:dyDescent="0.2">
      <c r="B20" s="21"/>
      <c r="C20" s="22"/>
      <c r="D20" s="22"/>
      <c r="E20" s="27" t="s">
        <v>39</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30</v>
      </c>
      <c r="AL20" s="22"/>
      <c r="AM20" s="22"/>
      <c r="AN20" s="27" t="s">
        <v>35</v>
      </c>
      <c r="AO20" s="22"/>
      <c r="AP20" s="22"/>
      <c r="AQ20" s="22"/>
      <c r="AR20" s="20"/>
      <c r="BE20" s="355"/>
      <c r="BS20" s="17" t="s">
        <v>4</v>
      </c>
    </row>
    <row r="21" spans="1:71" s="1" customFormat="1" ht="6.95" customHeight="1" x14ac:dyDescent="0.2">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55"/>
    </row>
    <row r="22" spans="1:71" s="1" customFormat="1" ht="12" customHeight="1" x14ac:dyDescent="0.2">
      <c r="B22" s="21"/>
      <c r="C22" s="22"/>
      <c r="D22" s="29" t="s">
        <v>40</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55"/>
    </row>
    <row r="23" spans="1:71" s="1" customFormat="1" ht="72" customHeight="1" x14ac:dyDescent="0.2">
      <c r="B23" s="21"/>
      <c r="C23" s="22"/>
      <c r="D23" s="22"/>
      <c r="E23" s="362" t="s">
        <v>41</v>
      </c>
      <c r="F23" s="362"/>
      <c r="G23" s="362"/>
      <c r="H23" s="362"/>
      <c r="I23" s="362"/>
      <c r="J23" s="362"/>
      <c r="K23" s="362"/>
      <c r="L23" s="362"/>
      <c r="M23" s="362"/>
      <c r="N23" s="362"/>
      <c r="O23" s="362"/>
      <c r="P23" s="362"/>
      <c r="Q23" s="362"/>
      <c r="R23" s="362"/>
      <c r="S23" s="362"/>
      <c r="T23" s="362"/>
      <c r="U23" s="362"/>
      <c r="V23" s="362"/>
      <c r="W23" s="362"/>
      <c r="X23" s="362"/>
      <c r="Y23" s="362"/>
      <c r="Z23" s="362"/>
      <c r="AA23" s="362"/>
      <c r="AB23" s="362"/>
      <c r="AC23" s="362"/>
      <c r="AD23" s="362"/>
      <c r="AE23" s="362"/>
      <c r="AF23" s="362"/>
      <c r="AG23" s="362"/>
      <c r="AH23" s="362"/>
      <c r="AI23" s="362"/>
      <c r="AJ23" s="362"/>
      <c r="AK23" s="362"/>
      <c r="AL23" s="362"/>
      <c r="AM23" s="362"/>
      <c r="AN23" s="362"/>
      <c r="AO23" s="22"/>
      <c r="AP23" s="22"/>
      <c r="AQ23" s="22"/>
      <c r="AR23" s="20"/>
      <c r="BE23" s="355"/>
    </row>
    <row r="24" spans="1:71" s="1" customFormat="1" ht="6.95" customHeight="1" x14ac:dyDescent="0.2">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55"/>
    </row>
    <row r="25" spans="1:71" s="1" customFormat="1" ht="6.95" customHeight="1" x14ac:dyDescent="0.2">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355"/>
    </row>
    <row r="26" spans="1:71" s="2" customFormat="1" ht="25.9" customHeight="1" x14ac:dyDescent="0.2">
      <c r="A26" s="34"/>
      <c r="B26" s="35"/>
      <c r="C26" s="36"/>
      <c r="D26" s="37" t="s">
        <v>42</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63">
        <f>ROUND(AG54,2)</f>
        <v>0</v>
      </c>
      <c r="AL26" s="364"/>
      <c r="AM26" s="364"/>
      <c r="AN26" s="364"/>
      <c r="AO26" s="364"/>
      <c r="AP26" s="36"/>
      <c r="AQ26" s="36"/>
      <c r="AR26" s="39"/>
      <c r="BE26" s="355"/>
    </row>
    <row r="27" spans="1:71" s="2" customFormat="1" ht="6.95" customHeight="1" x14ac:dyDescent="0.2">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355"/>
    </row>
    <row r="28" spans="1:71" s="2" customFormat="1" ht="12.75" x14ac:dyDescent="0.2">
      <c r="A28" s="34"/>
      <c r="B28" s="35"/>
      <c r="C28" s="36"/>
      <c r="D28" s="36"/>
      <c r="E28" s="36"/>
      <c r="F28" s="36"/>
      <c r="G28" s="36"/>
      <c r="H28" s="36"/>
      <c r="I28" s="36"/>
      <c r="J28" s="36"/>
      <c r="K28" s="36"/>
      <c r="L28" s="365" t="s">
        <v>43</v>
      </c>
      <c r="M28" s="365"/>
      <c r="N28" s="365"/>
      <c r="O28" s="365"/>
      <c r="P28" s="365"/>
      <c r="Q28" s="36"/>
      <c r="R28" s="36"/>
      <c r="S28" s="36"/>
      <c r="T28" s="36"/>
      <c r="U28" s="36"/>
      <c r="V28" s="36"/>
      <c r="W28" s="365" t="s">
        <v>44</v>
      </c>
      <c r="X28" s="365"/>
      <c r="Y28" s="365"/>
      <c r="Z28" s="365"/>
      <c r="AA28" s="365"/>
      <c r="AB28" s="365"/>
      <c r="AC28" s="365"/>
      <c r="AD28" s="365"/>
      <c r="AE28" s="365"/>
      <c r="AF28" s="36"/>
      <c r="AG28" s="36"/>
      <c r="AH28" s="36"/>
      <c r="AI28" s="36"/>
      <c r="AJ28" s="36"/>
      <c r="AK28" s="365" t="s">
        <v>45</v>
      </c>
      <c r="AL28" s="365"/>
      <c r="AM28" s="365"/>
      <c r="AN28" s="365"/>
      <c r="AO28" s="365"/>
      <c r="AP28" s="36"/>
      <c r="AQ28" s="36"/>
      <c r="AR28" s="39"/>
      <c r="BE28" s="355"/>
    </row>
    <row r="29" spans="1:71" s="3" customFormat="1" ht="14.45" customHeight="1" x14ac:dyDescent="0.2">
      <c r="B29" s="40"/>
      <c r="C29" s="41"/>
      <c r="D29" s="29" t="s">
        <v>46</v>
      </c>
      <c r="E29" s="41"/>
      <c r="F29" s="29" t="s">
        <v>47</v>
      </c>
      <c r="G29" s="41"/>
      <c r="H29" s="41"/>
      <c r="I29" s="41"/>
      <c r="J29" s="41"/>
      <c r="K29" s="41"/>
      <c r="L29" s="337">
        <v>0.21</v>
      </c>
      <c r="M29" s="338"/>
      <c r="N29" s="338"/>
      <c r="O29" s="338"/>
      <c r="P29" s="338"/>
      <c r="Q29" s="41"/>
      <c r="R29" s="41"/>
      <c r="S29" s="41"/>
      <c r="T29" s="41"/>
      <c r="U29" s="41"/>
      <c r="V29" s="41"/>
      <c r="W29" s="339">
        <f>ROUND(AZ54, 2)</f>
        <v>0</v>
      </c>
      <c r="X29" s="338"/>
      <c r="Y29" s="338"/>
      <c r="Z29" s="338"/>
      <c r="AA29" s="338"/>
      <c r="AB29" s="338"/>
      <c r="AC29" s="338"/>
      <c r="AD29" s="338"/>
      <c r="AE29" s="338"/>
      <c r="AF29" s="41"/>
      <c r="AG29" s="41"/>
      <c r="AH29" s="41"/>
      <c r="AI29" s="41"/>
      <c r="AJ29" s="41"/>
      <c r="AK29" s="339">
        <f>ROUND(AV54, 2)</f>
        <v>0</v>
      </c>
      <c r="AL29" s="338"/>
      <c r="AM29" s="338"/>
      <c r="AN29" s="338"/>
      <c r="AO29" s="338"/>
      <c r="AP29" s="41"/>
      <c r="AQ29" s="41"/>
      <c r="AR29" s="42"/>
      <c r="BE29" s="356"/>
    </row>
    <row r="30" spans="1:71" s="3" customFormat="1" ht="14.45" customHeight="1" x14ac:dyDescent="0.2">
      <c r="B30" s="40"/>
      <c r="C30" s="41"/>
      <c r="D30" s="41"/>
      <c r="E30" s="41"/>
      <c r="F30" s="29" t="s">
        <v>48</v>
      </c>
      <c r="G30" s="41"/>
      <c r="H30" s="41"/>
      <c r="I30" s="41"/>
      <c r="J30" s="41"/>
      <c r="K30" s="41"/>
      <c r="L30" s="337">
        <v>0.15</v>
      </c>
      <c r="M30" s="338"/>
      <c r="N30" s="338"/>
      <c r="O30" s="338"/>
      <c r="P30" s="338"/>
      <c r="Q30" s="41"/>
      <c r="R30" s="41"/>
      <c r="S30" s="41"/>
      <c r="T30" s="41"/>
      <c r="U30" s="41"/>
      <c r="V30" s="41"/>
      <c r="W30" s="339">
        <f>ROUND(BA54, 2)</f>
        <v>0</v>
      </c>
      <c r="X30" s="338"/>
      <c r="Y30" s="338"/>
      <c r="Z30" s="338"/>
      <c r="AA30" s="338"/>
      <c r="AB30" s="338"/>
      <c r="AC30" s="338"/>
      <c r="AD30" s="338"/>
      <c r="AE30" s="338"/>
      <c r="AF30" s="41"/>
      <c r="AG30" s="41"/>
      <c r="AH30" s="41"/>
      <c r="AI30" s="41"/>
      <c r="AJ30" s="41"/>
      <c r="AK30" s="339">
        <f>ROUND(AW54, 2)</f>
        <v>0</v>
      </c>
      <c r="AL30" s="338"/>
      <c r="AM30" s="338"/>
      <c r="AN30" s="338"/>
      <c r="AO30" s="338"/>
      <c r="AP30" s="41"/>
      <c r="AQ30" s="41"/>
      <c r="AR30" s="42"/>
      <c r="BE30" s="356"/>
    </row>
    <row r="31" spans="1:71" s="3" customFormat="1" ht="14.45" hidden="1" customHeight="1" x14ac:dyDescent="0.2">
      <c r="B31" s="40"/>
      <c r="C31" s="41"/>
      <c r="D31" s="41"/>
      <c r="E31" s="41"/>
      <c r="F31" s="29" t="s">
        <v>49</v>
      </c>
      <c r="G31" s="41"/>
      <c r="H31" s="41"/>
      <c r="I31" s="41"/>
      <c r="J31" s="41"/>
      <c r="K31" s="41"/>
      <c r="L31" s="337">
        <v>0.21</v>
      </c>
      <c r="M31" s="338"/>
      <c r="N31" s="338"/>
      <c r="O31" s="338"/>
      <c r="P31" s="338"/>
      <c r="Q31" s="41"/>
      <c r="R31" s="41"/>
      <c r="S31" s="41"/>
      <c r="T31" s="41"/>
      <c r="U31" s="41"/>
      <c r="V31" s="41"/>
      <c r="W31" s="339">
        <f>ROUND(BB54, 2)</f>
        <v>0</v>
      </c>
      <c r="X31" s="338"/>
      <c r="Y31" s="338"/>
      <c r="Z31" s="338"/>
      <c r="AA31" s="338"/>
      <c r="AB31" s="338"/>
      <c r="AC31" s="338"/>
      <c r="AD31" s="338"/>
      <c r="AE31" s="338"/>
      <c r="AF31" s="41"/>
      <c r="AG31" s="41"/>
      <c r="AH31" s="41"/>
      <c r="AI31" s="41"/>
      <c r="AJ31" s="41"/>
      <c r="AK31" s="339">
        <v>0</v>
      </c>
      <c r="AL31" s="338"/>
      <c r="AM31" s="338"/>
      <c r="AN31" s="338"/>
      <c r="AO31" s="338"/>
      <c r="AP31" s="41"/>
      <c r="AQ31" s="41"/>
      <c r="AR31" s="42"/>
      <c r="BE31" s="356"/>
    </row>
    <row r="32" spans="1:71" s="3" customFormat="1" ht="14.45" hidden="1" customHeight="1" x14ac:dyDescent="0.2">
      <c r="B32" s="40"/>
      <c r="C32" s="41"/>
      <c r="D32" s="41"/>
      <c r="E32" s="41"/>
      <c r="F32" s="29" t="s">
        <v>50</v>
      </c>
      <c r="G32" s="41"/>
      <c r="H32" s="41"/>
      <c r="I32" s="41"/>
      <c r="J32" s="41"/>
      <c r="K32" s="41"/>
      <c r="L32" s="337">
        <v>0.15</v>
      </c>
      <c r="M32" s="338"/>
      <c r="N32" s="338"/>
      <c r="O32" s="338"/>
      <c r="P32" s="338"/>
      <c r="Q32" s="41"/>
      <c r="R32" s="41"/>
      <c r="S32" s="41"/>
      <c r="T32" s="41"/>
      <c r="U32" s="41"/>
      <c r="V32" s="41"/>
      <c r="W32" s="339">
        <f>ROUND(BC54, 2)</f>
        <v>0</v>
      </c>
      <c r="X32" s="338"/>
      <c r="Y32" s="338"/>
      <c r="Z32" s="338"/>
      <c r="AA32" s="338"/>
      <c r="AB32" s="338"/>
      <c r="AC32" s="338"/>
      <c r="AD32" s="338"/>
      <c r="AE32" s="338"/>
      <c r="AF32" s="41"/>
      <c r="AG32" s="41"/>
      <c r="AH32" s="41"/>
      <c r="AI32" s="41"/>
      <c r="AJ32" s="41"/>
      <c r="AK32" s="339">
        <v>0</v>
      </c>
      <c r="AL32" s="338"/>
      <c r="AM32" s="338"/>
      <c r="AN32" s="338"/>
      <c r="AO32" s="338"/>
      <c r="AP32" s="41"/>
      <c r="AQ32" s="41"/>
      <c r="AR32" s="42"/>
      <c r="BE32" s="356"/>
    </row>
    <row r="33" spans="1:57" s="3" customFormat="1" ht="14.45" hidden="1" customHeight="1" x14ac:dyDescent="0.2">
      <c r="B33" s="40"/>
      <c r="C33" s="41"/>
      <c r="D33" s="41"/>
      <c r="E33" s="41"/>
      <c r="F33" s="29" t="s">
        <v>51</v>
      </c>
      <c r="G33" s="41"/>
      <c r="H33" s="41"/>
      <c r="I33" s="41"/>
      <c r="J33" s="41"/>
      <c r="K33" s="41"/>
      <c r="L33" s="337">
        <v>0</v>
      </c>
      <c r="M33" s="338"/>
      <c r="N33" s="338"/>
      <c r="O33" s="338"/>
      <c r="P33" s="338"/>
      <c r="Q33" s="41"/>
      <c r="R33" s="41"/>
      <c r="S33" s="41"/>
      <c r="T33" s="41"/>
      <c r="U33" s="41"/>
      <c r="V33" s="41"/>
      <c r="W33" s="339">
        <f>ROUND(BD54, 2)</f>
        <v>0</v>
      </c>
      <c r="X33" s="338"/>
      <c r="Y33" s="338"/>
      <c r="Z33" s="338"/>
      <c r="AA33" s="338"/>
      <c r="AB33" s="338"/>
      <c r="AC33" s="338"/>
      <c r="AD33" s="338"/>
      <c r="AE33" s="338"/>
      <c r="AF33" s="41"/>
      <c r="AG33" s="41"/>
      <c r="AH33" s="41"/>
      <c r="AI33" s="41"/>
      <c r="AJ33" s="41"/>
      <c r="AK33" s="339">
        <v>0</v>
      </c>
      <c r="AL33" s="338"/>
      <c r="AM33" s="338"/>
      <c r="AN33" s="338"/>
      <c r="AO33" s="338"/>
      <c r="AP33" s="41"/>
      <c r="AQ33" s="41"/>
      <c r="AR33" s="42"/>
    </row>
    <row r="34" spans="1:57" s="2" customFormat="1" ht="6.95" customHeight="1" x14ac:dyDescent="0.2">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x14ac:dyDescent="0.2">
      <c r="A35" s="34"/>
      <c r="B35" s="35"/>
      <c r="C35" s="43"/>
      <c r="D35" s="44" t="s">
        <v>52</v>
      </c>
      <c r="E35" s="45"/>
      <c r="F35" s="45"/>
      <c r="G35" s="45"/>
      <c r="H35" s="45"/>
      <c r="I35" s="45"/>
      <c r="J35" s="45"/>
      <c r="K35" s="45"/>
      <c r="L35" s="45"/>
      <c r="M35" s="45"/>
      <c r="N35" s="45"/>
      <c r="O35" s="45"/>
      <c r="P35" s="45"/>
      <c r="Q35" s="45"/>
      <c r="R35" s="45"/>
      <c r="S35" s="45"/>
      <c r="T35" s="46" t="s">
        <v>53</v>
      </c>
      <c r="U35" s="45"/>
      <c r="V35" s="45"/>
      <c r="W35" s="45"/>
      <c r="X35" s="343" t="s">
        <v>54</v>
      </c>
      <c r="Y35" s="341"/>
      <c r="Z35" s="341"/>
      <c r="AA35" s="341"/>
      <c r="AB35" s="341"/>
      <c r="AC35" s="45"/>
      <c r="AD35" s="45"/>
      <c r="AE35" s="45"/>
      <c r="AF35" s="45"/>
      <c r="AG35" s="45"/>
      <c r="AH35" s="45"/>
      <c r="AI35" s="45"/>
      <c r="AJ35" s="45"/>
      <c r="AK35" s="340">
        <f>SUM(AK26:AK33)</f>
        <v>0</v>
      </c>
      <c r="AL35" s="341"/>
      <c r="AM35" s="341"/>
      <c r="AN35" s="341"/>
      <c r="AO35" s="342"/>
      <c r="AP35" s="43"/>
      <c r="AQ35" s="43"/>
      <c r="AR35" s="39"/>
      <c r="BE35" s="34"/>
    </row>
    <row r="36" spans="1:57" s="2" customFormat="1" ht="6.95" customHeight="1" x14ac:dyDescent="0.2">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x14ac:dyDescent="0.2">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x14ac:dyDescent="0.2">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x14ac:dyDescent="0.2">
      <c r="A42" s="34"/>
      <c r="B42" s="35"/>
      <c r="C42" s="23" t="s">
        <v>55</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x14ac:dyDescent="0.2">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x14ac:dyDescent="0.2">
      <c r="B44" s="51"/>
      <c r="C44" s="29" t="s">
        <v>13</v>
      </c>
      <c r="D44" s="52"/>
      <c r="E44" s="52"/>
      <c r="F44" s="52"/>
      <c r="G44" s="52"/>
      <c r="H44" s="52"/>
      <c r="I44" s="52"/>
      <c r="J44" s="52"/>
      <c r="K44" s="52"/>
      <c r="L44" s="52" t="str">
        <f>K5</f>
        <v>65421010</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x14ac:dyDescent="0.2">
      <c r="B45" s="54"/>
      <c r="C45" s="55" t="s">
        <v>16</v>
      </c>
      <c r="D45" s="56"/>
      <c r="E45" s="56"/>
      <c r="F45" s="56"/>
      <c r="G45" s="56"/>
      <c r="H45" s="56"/>
      <c r="I45" s="56"/>
      <c r="J45" s="56"/>
      <c r="K45" s="56"/>
      <c r="L45" s="330" t="str">
        <f>K6</f>
        <v>Oprava kolejí a výhybek v úseku H. Dvořiště - Velešín na trati Č. Budějovice - Summerau</v>
      </c>
      <c r="M45" s="331"/>
      <c r="N45" s="331"/>
      <c r="O45" s="331"/>
      <c r="P45" s="331"/>
      <c r="Q45" s="331"/>
      <c r="R45" s="331"/>
      <c r="S45" s="331"/>
      <c r="T45" s="331"/>
      <c r="U45" s="331"/>
      <c r="V45" s="331"/>
      <c r="W45" s="331"/>
      <c r="X45" s="331"/>
      <c r="Y45" s="331"/>
      <c r="Z45" s="331"/>
      <c r="AA45" s="331"/>
      <c r="AB45" s="331"/>
      <c r="AC45" s="331"/>
      <c r="AD45" s="331"/>
      <c r="AE45" s="331"/>
      <c r="AF45" s="331"/>
      <c r="AG45" s="331"/>
      <c r="AH45" s="331"/>
      <c r="AI45" s="331"/>
      <c r="AJ45" s="331"/>
      <c r="AK45" s="331"/>
      <c r="AL45" s="331"/>
      <c r="AM45" s="331"/>
      <c r="AN45" s="331"/>
      <c r="AO45" s="331"/>
      <c r="AP45" s="56"/>
      <c r="AQ45" s="56"/>
      <c r="AR45" s="57"/>
    </row>
    <row r="46" spans="1:57" s="2" customFormat="1" ht="6.95" customHeight="1" x14ac:dyDescent="0.2">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x14ac:dyDescent="0.2">
      <c r="A47" s="34"/>
      <c r="B47" s="35"/>
      <c r="C47" s="29" t="s">
        <v>22</v>
      </c>
      <c r="D47" s="36"/>
      <c r="E47" s="36"/>
      <c r="F47" s="36"/>
      <c r="G47" s="36"/>
      <c r="H47" s="36"/>
      <c r="I47" s="36"/>
      <c r="J47" s="36"/>
      <c r="K47" s="36"/>
      <c r="L47" s="58" t="str">
        <f>IF(K8="","",K8)</f>
        <v>trať 196 dle JŘ, TÚ Horní Dvořiště - Včelná</v>
      </c>
      <c r="M47" s="36"/>
      <c r="N47" s="36"/>
      <c r="O47" s="36"/>
      <c r="P47" s="36"/>
      <c r="Q47" s="36"/>
      <c r="R47" s="36"/>
      <c r="S47" s="36"/>
      <c r="T47" s="36"/>
      <c r="U47" s="36"/>
      <c r="V47" s="36"/>
      <c r="W47" s="36"/>
      <c r="X47" s="36"/>
      <c r="Y47" s="36"/>
      <c r="Z47" s="36"/>
      <c r="AA47" s="36"/>
      <c r="AB47" s="36"/>
      <c r="AC47" s="36"/>
      <c r="AD47" s="36"/>
      <c r="AE47" s="36"/>
      <c r="AF47" s="36"/>
      <c r="AG47" s="36"/>
      <c r="AH47" s="36"/>
      <c r="AI47" s="29" t="s">
        <v>24</v>
      </c>
      <c r="AJ47" s="36"/>
      <c r="AK47" s="36"/>
      <c r="AL47" s="36"/>
      <c r="AM47" s="335" t="str">
        <f>IF(AN8= "","",AN8)</f>
        <v>20. 1. 2021</v>
      </c>
      <c r="AN47" s="335"/>
      <c r="AO47" s="36"/>
      <c r="AP47" s="36"/>
      <c r="AQ47" s="36"/>
      <c r="AR47" s="39"/>
      <c r="BE47" s="34"/>
    </row>
    <row r="48" spans="1:57" s="2" customFormat="1" ht="6.95" customHeight="1" x14ac:dyDescent="0.2">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x14ac:dyDescent="0.2">
      <c r="A49" s="34"/>
      <c r="B49" s="35"/>
      <c r="C49" s="29" t="s">
        <v>26</v>
      </c>
      <c r="D49" s="36"/>
      <c r="E49" s="36"/>
      <c r="F49" s="36"/>
      <c r="G49" s="36"/>
      <c r="H49" s="36"/>
      <c r="I49" s="36"/>
      <c r="J49" s="36"/>
      <c r="K49" s="36"/>
      <c r="L49" s="52" t="str">
        <f>IF(E11= "","",E11)</f>
        <v xml:space="preserve">Správa železnic, státní organizace, OŘ Plzeň </v>
      </c>
      <c r="M49" s="36"/>
      <c r="N49" s="36"/>
      <c r="O49" s="36"/>
      <c r="P49" s="36"/>
      <c r="Q49" s="36"/>
      <c r="R49" s="36"/>
      <c r="S49" s="36"/>
      <c r="T49" s="36"/>
      <c r="U49" s="36"/>
      <c r="V49" s="36"/>
      <c r="W49" s="36"/>
      <c r="X49" s="36"/>
      <c r="Y49" s="36"/>
      <c r="Z49" s="36"/>
      <c r="AA49" s="36"/>
      <c r="AB49" s="36"/>
      <c r="AC49" s="36"/>
      <c r="AD49" s="36"/>
      <c r="AE49" s="36"/>
      <c r="AF49" s="36"/>
      <c r="AG49" s="36"/>
      <c r="AH49" s="36"/>
      <c r="AI49" s="29" t="s">
        <v>34</v>
      </c>
      <c r="AJ49" s="36"/>
      <c r="AK49" s="36"/>
      <c r="AL49" s="36"/>
      <c r="AM49" s="345" t="str">
        <f>IF(E17="","",E17)</f>
        <v xml:space="preserve"> </v>
      </c>
      <c r="AN49" s="346"/>
      <c r="AO49" s="346"/>
      <c r="AP49" s="346"/>
      <c r="AQ49" s="36"/>
      <c r="AR49" s="39"/>
      <c r="AS49" s="347" t="s">
        <v>56</v>
      </c>
      <c r="AT49" s="348"/>
      <c r="AU49" s="60"/>
      <c r="AV49" s="60"/>
      <c r="AW49" s="60"/>
      <c r="AX49" s="60"/>
      <c r="AY49" s="60"/>
      <c r="AZ49" s="60"/>
      <c r="BA49" s="60"/>
      <c r="BB49" s="60"/>
      <c r="BC49" s="60"/>
      <c r="BD49" s="61"/>
      <c r="BE49" s="34"/>
    </row>
    <row r="50" spans="1:91" s="2" customFormat="1" ht="15.2" customHeight="1" x14ac:dyDescent="0.2">
      <c r="A50" s="34"/>
      <c r="B50" s="35"/>
      <c r="C50" s="29" t="s">
        <v>32</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38</v>
      </c>
      <c r="AJ50" s="36"/>
      <c r="AK50" s="36"/>
      <c r="AL50" s="36"/>
      <c r="AM50" s="345" t="str">
        <f>IF(E20="","",E20)</f>
        <v>Libor Brabenec</v>
      </c>
      <c r="AN50" s="346"/>
      <c r="AO50" s="346"/>
      <c r="AP50" s="346"/>
      <c r="AQ50" s="36"/>
      <c r="AR50" s="39"/>
      <c r="AS50" s="349"/>
      <c r="AT50" s="350"/>
      <c r="AU50" s="62"/>
      <c r="AV50" s="62"/>
      <c r="AW50" s="62"/>
      <c r="AX50" s="62"/>
      <c r="AY50" s="62"/>
      <c r="AZ50" s="62"/>
      <c r="BA50" s="62"/>
      <c r="BB50" s="62"/>
      <c r="BC50" s="62"/>
      <c r="BD50" s="63"/>
      <c r="BE50" s="34"/>
    </row>
    <row r="51" spans="1:91" s="2" customFormat="1" ht="10.9" customHeight="1" x14ac:dyDescent="0.2">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351"/>
      <c r="AT51" s="352"/>
      <c r="AU51" s="64"/>
      <c r="AV51" s="64"/>
      <c r="AW51" s="64"/>
      <c r="AX51" s="64"/>
      <c r="AY51" s="64"/>
      <c r="AZ51" s="64"/>
      <c r="BA51" s="64"/>
      <c r="BB51" s="64"/>
      <c r="BC51" s="64"/>
      <c r="BD51" s="65"/>
      <c r="BE51" s="34"/>
    </row>
    <row r="52" spans="1:91" s="2" customFormat="1" ht="29.25" customHeight="1" x14ac:dyDescent="0.2">
      <c r="A52" s="34"/>
      <c r="B52" s="35"/>
      <c r="C52" s="334" t="s">
        <v>57</v>
      </c>
      <c r="D52" s="333"/>
      <c r="E52" s="333"/>
      <c r="F52" s="333"/>
      <c r="G52" s="333"/>
      <c r="H52" s="66"/>
      <c r="I52" s="332" t="s">
        <v>58</v>
      </c>
      <c r="J52" s="333"/>
      <c r="K52" s="333"/>
      <c r="L52" s="333"/>
      <c r="M52" s="333"/>
      <c r="N52" s="333"/>
      <c r="O52" s="333"/>
      <c r="P52" s="333"/>
      <c r="Q52" s="333"/>
      <c r="R52" s="333"/>
      <c r="S52" s="333"/>
      <c r="T52" s="333"/>
      <c r="U52" s="333"/>
      <c r="V52" s="333"/>
      <c r="W52" s="333"/>
      <c r="X52" s="333"/>
      <c r="Y52" s="333"/>
      <c r="Z52" s="333"/>
      <c r="AA52" s="333"/>
      <c r="AB52" s="333"/>
      <c r="AC52" s="333"/>
      <c r="AD52" s="333"/>
      <c r="AE52" s="333"/>
      <c r="AF52" s="333"/>
      <c r="AG52" s="353" t="s">
        <v>59</v>
      </c>
      <c r="AH52" s="333"/>
      <c r="AI52" s="333"/>
      <c r="AJ52" s="333"/>
      <c r="AK52" s="333"/>
      <c r="AL52" s="333"/>
      <c r="AM52" s="333"/>
      <c r="AN52" s="332" t="s">
        <v>60</v>
      </c>
      <c r="AO52" s="333"/>
      <c r="AP52" s="333"/>
      <c r="AQ52" s="67" t="s">
        <v>61</v>
      </c>
      <c r="AR52" s="39"/>
      <c r="AS52" s="68" t="s">
        <v>62</v>
      </c>
      <c r="AT52" s="69" t="s">
        <v>63</v>
      </c>
      <c r="AU52" s="69" t="s">
        <v>64</v>
      </c>
      <c r="AV52" s="69" t="s">
        <v>65</v>
      </c>
      <c r="AW52" s="69" t="s">
        <v>66</v>
      </c>
      <c r="AX52" s="69" t="s">
        <v>67</v>
      </c>
      <c r="AY52" s="69" t="s">
        <v>68</v>
      </c>
      <c r="AZ52" s="69" t="s">
        <v>69</v>
      </c>
      <c r="BA52" s="69" t="s">
        <v>70</v>
      </c>
      <c r="BB52" s="69" t="s">
        <v>71</v>
      </c>
      <c r="BC52" s="69" t="s">
        <v>72</v>
      </c>
      <c r="BD52" s="70" t="s">
        <v>73</v>
      </c>
      <c r="BE52" s="34"/>
    </row>
    <row r="53" spans="1:91" s="2" customFormat="1" ht="10.9" customHeight="1" x14ac:dyDescent="0.2">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x14ac:dyDescent="0.2">
      <c r="B54" s="74"/>
      <c r="C54" s="75" t="s">
        <v>74</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326">
        <f>ROUND(AG55+AG58+AG61+AG64+AG67+AG70+AG73+AG76+AG79+AG82+AG85+AG88+AG93,2)</f>
        <v>0</v>
      </c>
      <c r="AH54" s="326"/>
      <c r="AI54" s="326"/>
      <c r="AJ54" s="326"/>
      <c r="AK54" s="326"/>
      <c r="AL54" s="326"/>
      <c r="AM54" s="326"/>
      <c r="AN54" s="327">
        <f t="shared" ref="AN54:AN93" si="0">SUM(AG54,AT54)</f>
        <v>0</v>
      </c>
      <c r="AO54" s="327"/>
      <c r="AP54" s="327"/>
      <c r="AQ54" s="78" t="s">
        <v>35</v>
      </c>
      <c r="AR54" s="79"/>
      <c r="AS54" s="80">
        <f>ROUND(AS55+AS58+AS61+AS64+AS67+AS70+AS73+AS76+AS79+AS82+AS85+AS88+AS93,2)</f>
        <v>0</v>
      </c>
      <c r="AT54" s="81">
        <f t="shared" ref="AT54:AT93" si="1">ROUND(SUM(AV54:AW54),2)</f>
        <v>0</v>
      </c>
      <c r="AU54" s="82">
        <f>ROUND(AU55+AU58+AU61+AU64+AU67+AU70+AU73+AU76+AU79+AU82+AU85+AU88+AU93,5)</f>
        <v>0</v>
      </c>
      <c r="AV54" s="81">
        <f>ROUND(AZ54*L29,2)</f>
        <v>0</v>
      </c>
      <c r="AW54" s="81">
        <f>ROUND(BA54*L30,2)</f>
        <v>0</v>
      </c>
      <c r="AX54" s="81">
        <f>ROUND(BB54*L29,2)</f>
        <v>0</v>
      </c>
      <c r="AY54" s="81">
        <f>ROUND(BC54*L30,2)</f>
        <v>0</v>
      </c>
      <c r="AZ54" s="81">
        <f>ROUND(AZ55+AZ58+AZ61+AZ64+AZ67+AZ70+AZ73+AZ76+AZ79+AZ82+AZ85+AZ88+AZ93,2)</f>
        <v>0</v>
      </c>
      <c r="BA54" s="81">
        <f>ROUND(BA55+BA58+BA61+BA64+BA67+BA70+BA73+BA76+BA79+BA82+BA85+BA88+BA93,2)</f>
        <v>0</v>
      </c>
      <c r="BB54" s="81">
        <f>ROUND(BB55+BB58+BB61+BB64+BB67+BB70+BB73+BB76+BB79+BB82+BB85+BB88+BB93,2)</f>
        <v>0</v>
      </c>
      <c r="BC54" s="81">
        <f>ROUND(BC55+BC58+BC61+BC64+BC67+BC70+BC73+BC76+BC79+BC82+BC85+BC88+BC93,2)</f>
        <v>0</v>
      </c>
      <c r="BD54" s="83">
        <f>ROUND(BD55+BD58+BD61+BD64+BD67+BD70+BD73+BD76+BD79+BD82+BD85+BD88+BD93,2)</f>
        <v>0</v>
      </c>
      <c r="BS54" s="84" t="s">
        <v>75</v>
      </c>
      <c r="BT54" s="84" t="s">
        <v>76</v>
      </c>
      <c r="BU54" s="85" t="s">
        <v>77</v>
      </c>
      <c r="BV54" s="84" t="s">
        <v>78</v>
      </c>
      <c r="BW54" s="84" t="s">
        <v>5</v>
      </c>
      <c r="BX54" s="84" t="s">
        <v>79</v>
      </c>
      <c r="CL54" s="84" t="s">
        <v>19</v>
      </c>
    </row>
    <row r="55" spans="1:91" s="7" customFormat="1" ht="16.5" customHeight="1" x14ac:dyDescent="0.2">
      <c r="B55" s="86"/>
      <c r="C55" s="87"/>
      <c r="D55" s="323" t="s">
        <v>80</v>
      </c>
      <c r="E55" s="323"/>
      <c r="F55" s="323"/>
      <c r="G55" s="323"/>
      <c r="H55" s="323"/>
      <c r="I55" s="88"/>
      <c r="J55" s="323" t="s">
        <v>81</v>
      </c>
      <c r="K55" s="323"/>
      <c r="L55" s="323"/>
      <c r="M55" s="323"/>
      <c r="N55" s="323"/>
      <c r="O55" s="323"/>
      <c r="P55" s="323"/>
      <c r="Q55" s="323"/>
      <c r="R55" s="323"/>
      <c r="S55" s="323"/>
      <c r="T55" s="323"/>
      <c r="U55" s="323"/>
      <c r="V55" s="323"/>
      <c r="W55" s="323"/>
      <c r="X55" s="323"/>
      <c r="Y55" s="323"/>
      <c r="Z55" s="323"/>
      <c r="AA55" s="323"/>
      <c r="AB55" s="323"/>
      <c r="AC55" s="323"/>
      <c r="AD55" s="323"/>
      <c r="AE55" s="323"/>
      <c r="AF55" s="323"/>
      <c r="AG55" s="336">
        <f>ROUND(SUM(AG56:AG57),2)</f>
        <v>0</v>
      </c>
      <c r="AH55" s="329"/>
      <c r="AI55" s="329"/>
      <c r="AJ55" s="329"/>
      <c r="AK55" s="329"/>
      <c r="AL55" s="329"/>
      <c r="AM55" s="329"/>
      <c r="AN55" s="328">
        <f t="shared" si="0"/>
        <v>0</v>
      </c>
      <c r="AO55" s="329"/>
      <c r="AP55" s="329"/>
      <c r="AQ55" s="89" t="s">
        <v>82</v>
      </c>
      <c r="AR55" s="90"/>
      <c r="AS55" s="91">
        <f>ROUND(SUM(AS56:AS57),2)</f>
        <v>0</v>
      </c>
      <c r="AT55" s="92">
        <f t="shared" si="1"/>
        <v>0</v>
      </c>
      <c r="AU55" s="93">
        <f>ROUND(SUM(AU56:AU57),5)</f>
        <v>0</v>
      </c>
      <c r="AV55" s="92">
        <f>ROUND(AZ55*L29,2)</f>
        <v>0</v>
      </c>
      <c r="AW55" s="92">
        <f>ROUND(BA55*L30,2)</f>
        <v>0</v>
      </c>
      <c r="AX55" s="92">
        <f>ROUND(BB55*L29,2)</f>
        <v>0</v>
      </c>
      <c r="AY55" s="92">
        <f>ROUND(BC55*L30,2)</f>
        <v>0</v>
      </c>
      <c r="AZ55" s="92">
        <f>ROUND(SUM(AZ56:AZ57),2)</f>
        <v>0</v>
      </c>
      <c r="BA55" s="92">
        <f>ROUND(SUM(BA56:BA57),2)</f>
        <v>0</v>
      </c>
      <c r="BB55" s="92">
        <f>ROUND(SUM(BB56:BB57),2)</f>
        <v>0</v>
      </c>
      <c r="BC55" s="92">
        <f>ROUND(SUM(BC56:BC57),2)</f>
        <v>0</v>
      </c>
      <c r="BD55" s="94">
        <f>ROUND(SUM(BD56:BD57),2)</f>
        <v>0</v>
      </c>
      <c r="BS55" s="95" t="s">
        <v>75</v>
      </c>
      <c r="BT55" s="95" t="s">
        <v>83</v>
      </c>
      <c r="BU55" s="95" t="s">
        <v>77</v>
      </c>
      <c r="BV55" s="95" t="s">
        <v>78</v>
      </c>
      <c r="BW55" s="95" t="s">
        <v>84</v>
      </c>
      <c r="BX55" s="95" t="s">
        <v>5</v>
      </c>
      <c r="CL55" s="95" t="s">
        <v>19</v>
      </c>
      <c r="CM55" s="95" t="s">
        <v>85</v>
      </c>
    </row>
    <row r="56" spans="1:91" s="4" customFormat="1" ht="16.5" customHeight="1" x14ac:dyDescent="0.2">
      <c r="A56" s="96" t="s">
        <v>86</v>
      </c>
      <c r="B56" s="51"/>
      <c r="C56" s="97"/>
      <c r="D56" s="97"/>
      <c r="E56" s="322" t="s">
        <v>87</v>
      </c>
      <c r="F56" s="322"/>
      <c r="G56" s="322"/>
      <c r="H56" s="322"/>
      <c r="I56" s="322"/>
      <c r="J56" s="97"/>
      <c r="K56" s="322" t="s">
        <v>88</v>
      </c>
      <c r="L56" s="322"/>
      <c r="M56" s="322"/>
      <c r="N56" s="322"/>
      <c r="O56" s="322"/>
      <c r="P56" s="322"/>
      <c r="Q56" s="322"/>
      <c r="R56" s="322"/>
      <c r="S56" s="322"/>
      <c r="T56" s="322"/>
      <c r="U56" s="322"/>
      <c r="V56" s="322"/>
      <c r="W56" s="322"/>
      <c r="X56" s="322"/>
      <c r="Y56" s="322"/>
      <c r="Z56" s="322"/>
      <c r="AA56" s="322"/>
      <c r="AB56" s="322"/>
      <c r="AC56" s="322"/>
      <c r="AD56" s="322"/>
      <c r="AE56" s="322"/>
      <c r="AF56" s="322"/>
      <c r="AG56" s="324">
        <f>'SO 01.1 - Železniční svršek'!J32</f>
        <v>0</v>
      </c>
      <c r="AH56" s="325"/>
      <c r="AI56" s="325"/>
      <c r="AJ56" s="325"/>
      <c r="AK56" s="325"/>
      <c r="AL56" s="325"/>
      <c r="AM56" s="325"/>
      <c r="AN56" s="324">
        <f t="shared" si="0"/>
        <v>0</v>
      </c>
      <c r="AO56" s="325"/>
      <c r="AP56" s="325"/>
      <c r="AQ56" s="98" t="s">
        <v>89</v>
      </c>
      <c r="AR56" s="53"/>
      <c r="AS56" s="99">
        <v>0</v>
      </c>
      <c r="AT56" s="100">
        <f t="shared" si="1"/>
        <v>0</v>
      </c>
      <c r="AU56" s="101">
        <f>'SO 01.1 - Železniční svršek'!P88</f>
        <v>0</v>
      </c>
      <c r="AV56" s="100">
        <f>'SO 01.1 - Železniční svršek'!J35</f>
        <v>0</v>
      </c>
      <c r="AW56" s="100">
        <f>'SO 01.1 - Železniční svršek'!J36</f>
        <v>0</v>
      </c>
      <c r="AX56" s="100">
        <f>'SO 01.1 - Železniční svršek'!J37</f>
        <v>0</v>
      </c>
      <c r="AY56" s="100">
        <f>'SO 01.1 - Železniční svršek'!J38</f>
        <v>0</v>
      </c>
      <c r="AZ56" s="100">
        <f>'SO 01.1 - Železniční svršek'!F35</f>
        <v>0</v>
      </c>
      <c r="BA56" s="100">
        <f>'SO 01.1 - Železniční svršek'!F36</f>
        <v>0</v>
      </c>
      <c r="BB56" s="100">
        <f>'SO 01.1 - Železniční svršek'!F37</f>
        <v>0</v>
      </c>
      <c r="BC56" s="100">
        <f>'SO 01.1 - Železniční svršek'!F38</f>
        <v>0</v>
      </c>
      <c r="BD56" s="102">
        <f>'SO 01.1 - Železniční svršek'!F39</f>
        <v>0</v>
      </c>
      <c r="BT56" s="103" t="s">
        <v>85</v>
      </c>
      <c r="BV56" s="103" t="s">
        <v>78</v>
      </c>
      <c r="BW56" s="103" t="s">
        <v>90</v>
      </c>
      <c r="BX56" s="103" t="s">
        <v>84</v>
      </c>
      <c r="CL56" s="103" t="s">
        <v>19</v>
      </c>
    </row>
    <row r="57" spans="1:91" s="4" customFormat="1" ht="23.25" customHeight="1" x14ac:dyDescent="0.2">
      <c r="A57" s="96" t="s">
        <v>86</v>
      </c>
      <c r="B57" s="51"/>
      <c r="C57" s="97"/>
      <c r="D57" s="97"/>
      <c r="E57" s="322" t="s">
        <v>91</v>
      </c>
      <c r="F57" s="322"/>
      <c r="G57" s="322"/>
      <c r="H57" s="322"/>
      <c r="I57" s="322"/>
      <c r="J57" s="97"/>
      <c r="K57" s="322" t="s">
        <v>92</v>
      </c>
      <c r="L57" s="322"/>
      <c r="M57" s="322"/>
      <c r="N57" s="322"/>
      <c r="O57" s="322"/>
      <c r="P57" s="322"/>
      <c r="Q57" s="322"/>
      <c r="R57" s="322"/>
      <c r="S57" s="322"/>
      <c r="T57" s="322"/>
      <c r="U57" s="322"/>
      <c r="V57" s="322"/>
      <c r="W57" s="322"/>
      <c r="X57" s="322"/>
      <c r="Y57" s="322"/>
      <c r="Z57" s="322"/>
      <c r="AA57" s="322"/>
      <c r="AB57" s="322"/>
      <c r="AC57" s="322"/>
      <c r="AD57" s="322"/>
      <c r="AE57" s="322"/>
      <c r="AF57" s="322"/>
      <c r="AG57" s="324">
        <f>'SO 01.2 - Materíál dodáva...'!J32</f>
        <v>0</v>
      </c>
      <c r="AH57" s="325"/>
      <c r="AI57" s="325"/>
      <c r="AJ57" s="325"/>
      <c r="AK57" s="325"/>
      <c r="AL57" s="325"/>
      <c r="AM57" s="325"/>
      <c r="AN57" s="324">
        <f t="shared" si="0"/>
        <v>0</v>
      </c>
      <c r="AO57" s="325"/>
      <c r="AP57" s="325"/>
      <c r="AQ57" s="98" t="s">
        <v>89</v>
      </c>
      <c r="AR57" s="53"/>
      <c r="AS57" s="99">
        <v>0</v>
      </c>
      <c r="AT57" s="100">
        <f t="shared" si="1"/>
        <v>0</v>
      </c>
      <c r="AU57" s="101">
        <f>'SO 01.2 - Materíál dodáva...'!P85</f>
        <v>0</v>
      </c>
      <c r="AV57" s="100">
        <f>'SO 01.2 - Materíál dodáva...'!J35</f>
        <v>0</v>
      </c>
      <c r="AW57" s="100">
        <f>'SO 01.2 - Materíál dodáva...'!J36</f>
        <v>0</v>
      </c>
      <c r="AX57" s="100">
        <f>'SO 01.2 - Materíál dodáva...'!J37</f>
        <v>0</v>
      </c>
      <c r="AY57" s="100">
        <f>'SO 01.2 - Materíál dodáva...'!J38</f>
        <v>0</v>
      </c>
      <c r="AZ57" s="100">
        <f>'SO 01.2 - Materíál dodáva...'!F35</f>
        <v>0</v>
      </c>
      <c r="BA57" s="100">
        <f>'SO 01.2 - Materíál dodáva...'!F36</f>
        <v>0</v>
      </c>
      <c r="BB57" s="100">
        <f>'SO 01.2 - Materíál dodáva...'!F37</f>
        <v>0</v>
      </c>
      <c r="BC57" s="100">
        <f>'SO 01.2 - Materíál dodáva...'!F38</f>
        <v>0</v>
      </c>
      <c r="BD57" s="102">
        <f>'SO 01.2 - Materíál dodáva...'!F39</f>
        <v>0</v>
      </c>
      <c r="BT57" s="103" t="s">
        <v>85</v>
      </c>
      <c r="BV57" s="103" t="s">
        <v>78</v>
      </c>
      <c r="BW57" s="103" t="s">
        <v>93</v>
      </c>
      <c r="BX57" s="103" t="s">
        <v>84</v>
      </c>
      <c r="CL57" s="103" t="s">
        <v>19</v>
      </c>
    </row>
    <row r="58" spans="1:91" s="7" customFormat="1" ht="16.5" customHeight="1" x14ac:dyDescent="0.2">
      <c r="B58" s="86"/>
      <c r="C58" s="87"/>
      <c r="D58" s="323" t="s">
        <v>94</v>
      </c>
      <c r="E58" s="323"/>
      <c r="F58" s="323"/>
      <c r="G58" s="323"/>
      <c r="H58" s="323"/>
      <c r="I58" s="88"/>
      <c r="J58" s="323" t="s">
        <v>95</v>
      </c>
      <c r="K58" s="323"/>
      <c r="L58" s="323"/>
      <c r="M58" s="323"/>
      <c r="N58" s="323"/>
      <c r="O58" s="323"/>
      <c r="P58" s="323"/>
      <c r="Q58" s="323"/>
      <c r="R58" s="323"/>
      <c r="S58" s="323"/>
      <c r="T58" s="323"/>
      <c r="U58" s="323"/>
      <c r="V58" s="323"/>
      <c r="W58" s="323"/>
      <c r="X58" s="323"/>
      <c r="Y58" s="323"/>
      <c r="Z58" s="323"/>
      <c r="AA58" s="323"/>
      <c r="AB58" s="323"/>
      <c r="AC58" s="323"/>
      <c r="AD58" s="323"/>
      <c r="AE58" s="323"/>
      <c r="AF58" s="323"/>
      <c r="AG58" s="336">
        <f>ROUND(SUM(AG59:AG60),2)</f>
        <v>0</v>
      </c>
      <c r="AH58" s="329"/>
      <c r="AI58" s="329"/>
      <c r="AJ58" s="329"/>
      <c r="AK58" s="329"/>
      <c r="AL58" s="329"/>
      <c r="AM58" s="329"/>
      <c r="AN58" s="328">
        <f t="shared" si="0"/>
        <v>0</v>
      </c>
      <c r="AO58" s="329"/>
      <c r="AP58" s="329"/>
      <c r="AQ58" s="89" t="s">
        <v>82</v>
      </c>
      <c r="AR58" s="90"/>
      <c r="AS58" s="91">
        <f>ROUND(SUM(AS59:AS60),2)</f>
        <v>0</v>
      </c>
      <c r="AT58" s="92">
        <f t="shared" si="1"/>
        <v>0</v>
      </c>
      <c r="AU58" s="93">
        <f>ROUND(SUM(AU59:AU60),5)</f>
        <v>0</v>
      </c>
      <c r="AV58" s="92">
        <f>ROUND(AZ58*L29,2)</f>
        <v>0</v>
      </c>
      <c r="AW58" s="92">
        <f>ROUND(BA58*L30,2)</f>
        <v>0</v>
      </c>
      <c r="AX58" s="92">
        <f>ROUND(BB58*L29,2)</f>
        <v>0</v>
      </c>
      <c r="AY58" s="92">
        <f>ROUND(BC58*L30,2)</f>
        <v>0</v>
      </c>
      <c r="AZ58" s="92">
        <f>ROUND(SUM(AZ59:AZ60),2)</f>
        <v>0</v>
      </c>
      <c r="BA58" s="92">
        <f>ROUND(SUM(BA59:BA60),2)</f>
        <v>0</v>
      </c>
      <c r="BB58" s="92">
        <f>ROUND(SUM(BB59:BB60),2)</f>
        <v>0</v>
      </c>
      <c r="BC58" s="92">
        <f>ROUND(SUM(BC59:BC60),2)</f>
        <v>0</v>
      </c>
      <c r="BD58" s="94">
        <f>ROUND(SUM(BD59:BD60),2)</f>
        <v>0</v>
      </c>
      <c r="BS58" s="95" t="s">
        <v>75</v>
      </c>
      <c r="BT58" s="95" t="s">
        <v>83</v>
      </c>
      <c r="BU58" s="95" t="s">
        <v>77</v>
      </c>
      <c r="BV58" s="95" t="s">
        <v>78</v>
      </c>
      <c r="BW58" s="95" t="s">
        <v>96</v>
      </c>
      <c r="BX58" s="95" t="s">
        <v>5</v>
      </c>
      <c r="CL58" s="95" t="s">
        <v>19</v>
      </c>
      <c r="CM58" s="95" t="s">
        <v>85</v>
      </c>
    </row>
    <row r="59" spans="1:91" s="4" customFormat="1" ht="16.5" customHeight="1" x14ac:dyDescent="0.2">
      <c r="A59" s="96" t="s">
        <v>86</v>
      </c>
      <c r="B59" s="51"/>
      <c r="C59" s="97"/>
      <c r="D59" s="97"/>
      <c r="E59" s="322" t="s">
        <v>97</v>
      </c>
      <c r="F59" s="322"/>
      <c r="G59" s="322"/>
      <c r="H59" s="322"/>
      <c r="I59" s="322"/>
      <c r="J59" s="97"/>
      <c r="K59" s="322" t="s">
        <v>88</v>
      </c>
      <c r="L59" s="322"/>
      <c r="M59" s="322"/>
      <c r="N59" s="322"/>
      <c r="O59" s="322"/>
      <c r="P59" s="322"/>
      <c r="Q59" s="322"/>
      <c r="R59" s="322"/>
      <c r="S59" s="322"/>
      <c r="T59" s="322"/>
      <c r="U59" s="322"/>
      <c r="V59" s="322"/>
      <c r="W59" s="322"/>
      <c r="X59" s="322"/>
      <c r="Y59" s="322"/>
      <c r="Z59" s="322"/>
      <c r="AA59" s="322"/>
      <c r="AB59" s="322"/>
      <c r="AC59" s="322"/>
      <c r="AD59" s="322"/>
      <c r="AE59" s="322"/>
      <c r="AF59" s="322"/>
      <c r="AG59" s="324">
        <f>'SO 02.1 - Železniční svršek'!J32</f>
        <v>0</v>
      </c>
      <c r="AH59" s="325"/>
      <c r="AI59" s="325"/>
      <c r="AJ59" s="325"/>
      <c r="AK59" s="325"/>
      <c r="AL59" s="325"/>
      <c r="AM59" s="325"/>
      <c r="AN59" s="324">
        <f t="shared" si="0"/>
        <v>0</v>
      </c>
      <c r="AO59" s="325"/>
      <c r="AP59" s="325"/>
      <c r="AQ59" s="98" t="s">
        <v>89</v>
      </c>
      <c r="AR59" s="53"/>
      <c r="AS59" s="99">
        <v>0</v>
      </c>
      <c r="AT59" s="100">
        <f t="shared" si="1"/>
        <v>0</v>
      </c>
      <c r="AU59" s="101">
        <f>'SO 02.1 - Železniční svršek'!P88</f>
        <v>0</v>
      </c>
      <c r="AV59" s="100">
        <f>'SO 02.1 - Železniční svršek'!J35</f>
        <v>0</v>
      </c>
      <c r="AW59" s="100">
        <f>'SO 02.1 - Železniční svršek'!J36</f>
        <v>0</v>
      </c>
      <c r="AX59" s="100">
        <f>'SO 02.1 - Železniční svršek'!J37</f>
        <v>0</v>
      </c>
      <c r="AY59" s="100">
        <f>'SO 02.1 - Železniční svršek'!J38</f>
        <v>0</v>
      </c>
      <c r="AZ59" s="100">
        <f>'SO 02.1 - Železniční svršek'!F35</f>
        <v>0</v>
      </c>
      <c r="BA59" s="100">
        <f>'SO 02.1 - Železniční svršek'!F36</f>
        <v>0</v>
      </c>
      <c r="BB59" s="100">
        <f>'SO 02.1 - Železniční svršek'!F37</f>
        <v>0</v>
      </c>
      <c r="BC59" s="100">
        <f>'SO 02.1 - Železniční svršek'!F38</f>
        <v>0</v>
      </c>
      <c r="BD59" s="102">
        <f>'SO 02.1 - Železniční svršek'!F39</f>
        <v>0</v>
      </c>
      <c r="BT59" s="103" t="s">
        <v>85</v>
      </c>
      <c r="BV59" s="103" t="s">
        <v>78</v>
      </c>
      <c r="BW59" s="103" t="s">
        <v>98</v>
      </c>
      <c r="BX59" s="103" t="s">
        <v>96</v>
      </c>
      <c r="CL59" s="103" t="s">
        <v>19</v>
      </c>
    </row>
    <row r="60" spans="1:91" s="4" customFormat="1" ht="23.25" customHeight="1" x14ac:dyDescent="0.2">
      <c r="A60" s="96" t="s">
        <v>86</v>
      </c>
      <c r="B60" s="51"/>
      <c r="C60" s="97"/>
      <c r="D60" s="97"/>
      <c r="E60" s="322" t="s">
        <v>99</v>
      </c>
      <c r="F60" s="322"/>
      <c r="G60" s="322"/>
      <c r="H60" s="322"/>
      <c r="I60" s="322"/>
      <c r="J60" s="97"/>
      <c r="K60" s="322" t="s">
        <v>92</v>
      </c>
      <c r="L60" s="322"/>
      <c r="M60" s="322"/>
      <c r="N60" s="322"/>
      <c r="O60" s="322"/>
      <c r="P60" s="322"/>
      <c r="Q60" s="322"/>
      <c r="R60" s="322"/>
      <c r="S60" s="322"/>
      <c r="T60" s="322"/>
      <c r="U60" s="322"/>
      <c r="V60" s="322"/>
      <c r="W60" s="322"/>
      <c r="X60" s="322"/>
      <c r="Y60" s="322"/>
      <c r="Z60" s="322"/>
      <c r="AA60" s="322"/>
      <c r="AB60" s="322"/>
      <c r="AC60" s="322"/>
      <c r="AD60" s="322"/>
      <c r="AE60" s="322"/>
      <c r="AF60" s="322"/>
      <c r="AG60" s="324">
        <f>'SO 02.2 - Materíál dodáva...'!J32</f>
        <v>0</v>
      </c>
      <c r="AH60" s="325"/>
      <c r="AI60" s="325"/>
      <c r="AJ60" s="325"/>
      <c r="AK60" s="325"/>
      <c r="AL60" s="325"/>
      <c r="AM60" s="325"/>
      <c r="AN60" s="324">
        <f t="shared" si="0"/>
        <v>0</v>
      </c>
      <c r="AO60" s="325"/>
      <c r="AP60" s="325"/>
      <c r="AQ60" s="98" t="s">
        <v>89</v>
      </c>
      <c r="AR60" s="53"/>
      <c r="AS60" s="99">
        <v>0</v>
      </c>
      <c r="AT60" s="100">
        <f t="shared" si="1"/>
        <v>0</v>
      </c>
      <c r="AU60" s="101">
        <f>'SO 02.2 - Materíál dodáva...'!P85</f>
        <v>0</v>
      </c>
      <c r="AV60" s="100">
        <f>'SO 02.2 - Materíál dodáva...'!J35</f>
        <v>0</v>
      </c>
      <c r="AW60" s="100">
        <f>'SO 02.2 - Materíál dodáva...'!J36</f>
        <v>0</v>
      </c>
      <c r="AX60" s="100">
        <f>'SO 02.2 - Materíál dodáva...'!J37</f>
        <v>0</v>
      </c>
      <c r="AY60" s="100">
        <f>'SO 02.2 - Materíál dodáva...'!J38</f>
        <v>0</v>
      </c>
      <c r="AZ60" s="100">
        <f>'SO 02.2 - Materíál dodáva...'!F35</f>
        <v>0</v>
      </c>
      <c r="BA60" s="100">
        <f>'SO 02.2 - Materíál dodáva...'!F36</f>
        <v>0</v>
      </c>
      <c r="BB60" s="100">
        <f>'SO 02.2 - Materíál dodáva...'!F37</f>
        <v>0</v>
      </c>
      <c r="BC60" s="100">
        <f>'SO 02.2 - Materíál dodáva...'!F38</f>
        <v>0</v>
      </c>
      <c r="BD60" s="102">
        <f>'SO 02.2 - Materíál dodáva...'!F39</f>
        <v>0</v>
      </c>
      <c r="BT60" s="103" t="s">
        <v>85</v>
      </c>
      <c r="BV60" s="103" t="s">
        <v>78</v>
      </c>
      <c r="BW60" s="103" t="s">
        <v>100</v>
      </c>
      <c r="BX60" s="103" t="s">
        <v>96</v>
      </c>
      <c r="CL60" s="103" t="s">
        <v>19</v>
      </c>
    </row>
    <row r="61" spans="1:91" s="7" customFormat="1" ht="16.5" customHeight="1" x14ac:dyDescent="0.2">
      <c r="B61" s="86"/>
      <c r="C61" s="87"/>
      <c r="D61" s="323" t="s">
        <v>101</v>
      </c>
      <c r="E61" s="323"/>
      <c r="F61" s="323"/>
      <c r="G61" s="323"/>
      <c r="H61" s="323"/>
      <c r="I61" s="88"/>
      <c r="J61" s="323" t="s">
        <v>102</v>
      </c>
      <c r="K61" s="323"/>
      <c r="L61" s="323"/>
      <c r="M61" s="323"/>
      <c r="N61" s="323"/>
      <c r="O61" s="323"/>
      <c r="P61" s="323"/>
      <c r="Q61" s="323"/>
      <c r="R61" s="323"/>
      <c r="S61" s="323"/>
      <c r="T61" s="323"/>
      <c r="U61" s="323"/>
      <c r="V61" s="323"/>
      <c r="W61" s="323"/>
      <c r="X61" s="323"/>
      <c r="Y61" s="323"/>
      <c r="Z61" s="323"/>
      <c r="AA61" s="323"/>
      <c r="AB61" s="323"/>
      <c r="AC61" s="323"/>
      <c r="AD61" s="323"/>
      <c r="AE61" s="323"/>
      <c r="AF61" s="323"/>
      <c r="AG61" s="336">
        <f>ROUND(SUM(AG62:AG63),2)</f>
        <v>0</v>
      </c>
      <c r="AH61" s="329"/>
      <c r="AI61" s="329"/>
      <c r="AJ61" s="329"/>
      <c r="AK61" s="329"/>
      <c r="AL61" s="329"/>
      <c r="AM61" s="329"/>
      <c r="AN61" s="328">
        <f t="shared" si="0"/>
        <v>0</v>
      </c>
      <c r="AO61" s="329"/>
      <c r="AP61" s="329"/>
      <c r="AQ61" s="89" t="s">
        <v>82</v>
      </c>
      <c r="AR61" s="90"/>
      <c r="AS61" s="91">
        <f>ROUND(SUM(AS62:AS63),2)</f>
        <v>0</v>
      </c>
      <c r="AT61" s="92">
        <f t="shared" si="1"/>
        <v>0</v>
      </c>
      <c r="AU61" s="93">
        <f>ROUND(SUM(AU62:AU63),5)</f>
        <v>0</v>
      </c>
      <c r="AV61" s="92">
        <f>ROUND(AZ61*L29,2)</f>
        <v>0</v>
      </c>
      <c r="AW61" s="92">
        <f>ROUND(BA61*L30,2)</f>
        <v>0</v>
      </c>
      <c r="AX61" s="92">
        <f>ROUND(BB61*L29,2)</f>
        <v>0</v>
      </c>
      <c r="AY61" s="92">
        <f>ROUND(BC61*L30,2)</f>
        <v>0</v>
      </c>
      <c r="AZ61" s="92">
        <f>ROUND(SUM(AZ62:AZ63),2)</f>
        <v>0</v>
      </c>
      <c r="BA61" s="92">
        <f>ROUND(SUM(BA62:BA63),2)</f>
        <v>0</v>
      </c>
      <c r="BB61" s="92">
        <f>ROUND(SUM(BB62:BB63),2)</f>
        <v>0</v>
      </c>
      <c r="BC61" s="92">
        <f>ROUND(SUM(BC62:BC63),2)</f>
        <v>0</v>
      </c>
      <c r="BD61" s="94">
        <f>ROUND(SUM(BD62:BD63),2)</f>
        <v>0</v>
      </c>
      <c r="BS61" s="95" t="s">
        <v>75</v>
      </c>
      <c r="BT61" s="95" t="s">
        <v>83</v>
      </c>
      <c r="BU61" s="95" t="s">
        <v>77</v>
      </c>
      <c r="BV61" s="95" t="s">
        <v>78</v>
      </c>
      <c r="BW61" s="95" t="s">
        <v>103</v>
      </c>
      <c r="BX61" s="95" t="s">
        <v>5</v>
      </c>
      <c r="CL61" s="95" t="s">
        <v>19</v>
      </c>
      <c r="CM61" s="95" t="s">
        <v>85</v>
      </c>
    </row>
    <row r="62" spans="1:91" s="4" customFormat="1" ht="16.5" customHeight="1" x14ac:dyDescent="0.2">
      <c r="A62" s="96" t="s">
        <v>86</v>
      </c>
      <c r="B62" s="51"/>
      <c r="C62" s="97"/>
      <c r="D62" s="97"/>
      <c r="E62" s="322" t="s">
        <v>104</v>
      </c>
      <c r="F62" s="322"/>
      <c r="G62" s="322"/>
      <c r="H62" s="322"/>
      <c r="I62" s="322"/>
      <c r="J62" s="97"/>
      <c r="K62" s="322" t="s">
        <v>88</v>
      </c>
      <c r="L62" s="322"/>
      <c r="M62" s="322"/>
      <c r="N62" s="322"/>
      <c r="O62" s="322"/>
      <c r="P62" s="322"/>
      <c r="Q62" s="322"/>
      <c r="R62" s="322"/>
      <c r="S62" s="322"/>
      <c r="T62" s="322"/>
      <c r="U62" s="322"/>
      <c r="V62" s="322"/>
      <c r="W62" s="322"/>
      <c r="X62" s="322"/>
      <c r="Y62" s="322"/>
      <c r="Z62" s="322"/>
      <c r="AA62" s="322"/>
      <c r="AB62" s="322"/>
      <c r="AC62" s="322"/>
      <c r="AD62" s="322"/>
      <c r="AE62" s="322"/>
      <c r="AF62" s="322"/>
      <c r="AG62" s="324">
        <f>'SO 03.1 - Železniční svršek'!J32</f>
        <v>0</v>
      </c>
      <c r="AH62" s="325"/>
      <c r="AI62" s="325"/>
      <c r="AJ62" s="325"/>
      <c r="AK62" s="325"/>
      <c r="AL62" s="325"/>
      <c r="AM62" s="325"/>
      <c r="AN62" s="324">
        <f t="shared" si="0"/>
        <v>0</v>
      </c>
      <c r="AO62" s="325"/>
      <c r="AP62" s="325"/>
      <c r="AQ62" s="98" t="s">
        <v>89</v>
      </c>
      <c r="AR62" s="53"/>
      <c r="AS62" s="99">
        <v>0</v>
      </c>
      <c r="AT62" s="100">
        <f t="shared" si="1"/>
        <v>0</v>
      </c>
      <c r="AU62" s="101">
        <f>'SO 03.1 - Železniční svršek'!P88</f>
        <v>0</v>
      </c>
      <c r="AV62" s="100">
        <f>'SO 03.1 - Železniční svršek'!J35</f>
        <v>0</v>
      </c>
      <c r="AW62" s="100">
        <f>'SO 03.1 - Železniční svršek'!J36</f>
        <v>0</v>
      </c>
      <c r="AX62" s="100">
        <f>'SO 03.1 - Železniční svršek'!J37</f>
        <v>0</v>
      </c>
      <c r="AY62" s="100">
        <f>'SO 03.1 - Železniční svršek'!J38</f>
        <v>0</v>
      </c>
      <c r="AZ62" s="100">
        <f>'SO 03.1 - Železniční svršek'!F35</f>
        <v>0</v>
      </c>
      <c r="BA62" s="100">
        <f>'SO 03.1 - Železniční svršek'!F36</f>
        <v>0</v>
      </c>
      <c r="BB62" s="100">
        <f>'SO 03.1 - Železniční svršek'!F37</f>
        <v>0</v>
      </c>
      <c r="BC62" s="100">
        <f>'SO 03.1 - Železniční svršek'!F38</f>
        <v>0</v>
      </c>
      <c r="BD62" s="102">
        <f>'SO 03.1 - Železniční svršek'!F39</f>
        <v>0</v>
      </c>
      <c r="BT62" s="103" t="s">
        <v>85</v>
      </c>
      <c r="BV62" s="103" t="s">
        <v>78</v>
      </c>
      <c r="BW62" s="103" t="s">
        <v>105</v>
      </c>
      <c r="BX62" s="103" t="s">
        <v>103</v>
      </c>
      <c r="CL62" s="103" t="s">
        <v>19</v>
      </c>
    </row>
    <row r="63" spans="1:91" s="4" customFormat="1" ht="23.25" customHeight="1" x14ac:dyDescent="0.2">
      <c r="A63" s="96" t="s">
        <v>86</v>
      </c>
      <c r="B63" s="51"/>
      <c r="C63" s="97"/>
      <c r="D63" s="97"/>
      <c r="E63" s="322" t="s">
        <v>106</v>
      </c>
      <c r="F63" s="322"/>
      <c r="G63" s="322"/>
      <c r="H63" s="322"/>
      <c r="I63" s="322"/>
      <c r="J63" s="97"/>
      <c r="K63" s="322" t="s">
        <v>92</v>
      </c>
      <c r="L63" s="322"/>
      <c r="M63" s="322"/>
      <c r="N63" s="322"/>
      <c r="O63" s="322"/>
      <c r="P63" s="322"/>
      <c r="Q63" s="322"/>
      <c r="R63" s="322"/>
      <c r="S63" s="322"/>
      <c r="T63" s="322"/>
      <c r="U63" s="322"/>
      <c r="V63" s="322"/>
      <c r="W63" s="322"/>
      <c r="X63" s="322"/>
      <c r="Y63" s="322"/>
      <c r="Z63" s="322"/>
      <c r="AA63" s="322"/>
      <c r="AB63" s="322"/>
      <c r="AC63" s="322"/>
      <c r="AD63" s="322"/>
      <c r="AE63" s="322"/>
      <c r="AF63" s="322"/>
      <c r="AG63" s="324">
        <f>'SO 03.2 - Materíál dodáva...'!J32</f>
        <v>0</v>
      </c>
      <c r="AH63" s="325"/>
      <c r="AI63" s="325"/>
      <c r="AJ63" s="325"/>
      <c r="AK63" s="325"/>
      <c r="AL63" s="325"/>
      <c r="AM63" s="325"/>
      <c r="AN63" s="324">
        <f t="shared" si="0"/>
        <v>0</v>
      </c>
      <c r="AO63" s="325"/>
      <c r="AP63" s="325"/>
      <c r="AQ63" s="98" t="s">
        <v>89</v>
      </c>
      <c r="AR63" s="53"/>
      <c r="AS63" s="99">
        <v>0</v>
      </c>
      <c r="AT63" s="100">
        <f t="shared" si="1"/>
        <v>0</v>
      </c>
      <c r="AU63" s="101">
        <f>'SO 03.2 - Materíál dodáva...'!P85</f>
        <v>0</v>
      </c>
      <c r="AV63" s="100">
        <f>'SO 03.2 - Materíál dodáva...'!J35</f>
        <v>0</v>
      </c>
      <c r="AW63" s="100">
        <f>'SO 03.2 - Materíál dodáva...'!J36</f>
        <v>0</v>
      </c>
      <c r="AX63" s="100">
        <f>'SO 03.2 - Materíál dodáva...'!J37</f>
        <v>0</v>
      </c>
      <c r="AY63" s="100">
        <f>'SO 03.2 - Materíál dodáva...'!J38</f>
        <v>0</v>
      </c>
      <c r="AZ63" s="100">
        <f>'SO 03.2 - Materíál dodáva...'!F35</f>
        <v>0</v>
      </c>
      <c r="BA63" s="100">
        <f>'SO 03.2 - Materíál dodáva...'!F36</f>
        <v>0</v>
      </c>
      <c r="BB63" s="100">
        <f>'SO 03.2 - Materíál dodáva...'!F37</f>
        <v>0</v>
      </c>
      <c r="BC63" s="100">
        <f>'SO 03.2 - Materíál dodáva...'!F38</f>
        <v>0</v>
      </c>
      <c r="BD63" s="102">
        <f>'SO 03.2 - Materíál dodáva...'!F39</f>
        <v>0</v>
      </c>
      <c r="BT63" s="103" t="s">
        <v>85</v>
      </c>
      <c r="BV63" s="103" t="s">
        <v>78</v>
      </c>
      <c r="BW63" s="103" t="s">
        <v>107</v>
      </c>
      <c r="BX63" s="103" t="s">
        <v>103</v>
      </c>
      <c r="CL63" s="103" t="s">
        <v>19</v>
      </c>
    </row>
    <row r="64" spans="1:91" s="7" customFormat="1" ht="16.5" customHeight="1" x14ac:dyDescent="0.2">
      <c r="B64" s="86"/>
      <c r="C64" s="87"/>
      <c r="D64" s="323" t="s">
        <v>108</v>
      </c>
      <c r="E64" s="323"/>
      <c r="F64" s="323"/>
      <c r="G64" s="323"/>
      <c r="H64" s="323"/>
      <c r="I64" s="88"/>
      <c r="J64" s="323" t="s">
        <v>109</v>
      </c>
      <c r="K64" s="323"/>
      <c r="L64" s="323"/>
      <c r="M64" s="323"/>
      <c r="N64" s="323"/>
      <c r="O64" s="323"/>
      <c r="P64" s="323"/>
      <c r="Q64" s="323"/>
      <c r="R64" s="323"/>
      <c r="S64" s="323"/>
      <c r="T64" s="323"/>
      <c r="U64" s="323"/>
      <c r="V64" s="323"/>
      <c r="W64" s="323"/>
      <c r="X64" s="323"/>
      <c r="Y64" s="323"/>
      <c r="Z64" s="323"/>
      <c r="AA64" s="323"/>
      <c r="AB64" s="323"/>
      <c r="AC64" s="323"/>
      <c r="AD64" s="323"/>
      <c r="AE64" s="323"/>
      <c r="AF64" s="323"/>
      <c r="AG64" s="336">
        <f>ROUND(SUM(AG65:AG66),2)</f>
        <v>0</v>
      </c>
      <c r="AH64" s="329"/>
      <c r="AI64" s="329"/>
      <c r="AJ64" s="329"/>
      <c r="AK64" s="329"/>
      <c r="AL64" s="329"/>
      <c r="AM64" s="329"/>
      <c r="AN64" s="328">
        <f t="shared" si="0"/>
        <v>0</v>
      </c>
      <c r="AO64" s="329"/>
      <c r="AP64" s="329"/>
      <c r="AQ64" s="89" t="s">
        <v>82</v>
      </c>
      <c r="AR64" s="90"/>
      <c r="AS64" s="91">
        <f>ROUND(SUM(AS65:AS66),2)</f>
        <v>0</v>
      </c>
      <c r="AT64" s="92">
        <f t="shared" si="1"/>
        <v>0</v>
      </c>
      <c r="AU64" s="93">
        <f>ROUND(SUM(AU65:AU66),5)</f>
        <v>0</v>
      </c>
      <c r="AV64" s="92">
        <f>ROUND(AZ64*L29,2)</f>
        <v>0</v>
      </c>
      <c r="AW64" s="92">
        <f>ROUND(BA64*L30,2)</f>
        <v>0</v>
      </c>
      <c r="AX64" s="92">
        <f>ROUND(BB64*L29,2)</f>
        <v>0</v>
      </c>
      <c r="AY64" s="92">
        <f>ROUND(BC64*L30,2)</f>
        <v>0</v>
      </c>
      <c r="AZ64" s="92">
        <f>ROUND(SUM(AZ65:AZ66),2)</f>
        <v>0</v>
      </c>
      <c r="BA64" s="92">
        <f>ROUND(SUM(BA65:BA66),2)</f>
        <v>0</v>
      </c>
      <c r="BB64" s="92">
        <f>ROUND(SUM(BB65:BB66),2)</f>
        <v>0</v>
      </c>
      <c r="BC64" s="92">
        <f>ROUND(SUM(BC65:BC66),2)</f>
        <v>0</v>
      </c>
      <c r="BD64" s="94">
        <f>ROUND(SUM(BD65:BD66),2)</f>
        <v>0</v>
      </c>
      <c r="BS64" s="95" t="s">
        <v>75</v>
      </c>
      <c r="BT64" s="95" t="s">
        <v>83</v>
      </c>
      <c r="BU64" s="95" t="s">
        <v>77</v>
      </c>
      <c r="BV64" s="95" t="s">
        <v>78</v>
      </c>
      <c r="BW64" s="95" t="s">
        <v>110</v>
      </c>
      <c r="BX64" s="95" t="s">
        <v>5</v>
      </c>
      <c r="CL64" s="95" t="s">
        <v>19</v>
      </c>
      <c r="CM64" s="95" t="s">
        <v>85</v>
      </c>
    </row>
    <row r="65" spans="1:91" s="4" customFormat="1" ht="16.5" customHeight="1" x14ac:dyDescent="0.2">
      <c r="A65" s="96" t="s">
        <v>86</v>
      </c>
      <c r="B65" s="51"/>
      <c r="C65" s="97"/>
      <c r="D65" s="97"/>
      <c r="E65" s="322" t="s">
        <v>111</v>
      </c>
      <c r="F65" s="322"/>
      <c r="G65" s="322"/>
      <c r="H65" s="322"/>
      <c r="I65" s="322"/>
      <c r="J65" s="97"/>
      <c r="K65" s="322" t="s">
        <v>88</v>
      </c>
      <c r="L65" s="322"/>
      <c r="M65" s="322"/>
      <c r="N65" s="322"/>
      <c r="O65" s="322"/>
      <c r="P65" s="322"/>
      <c r="Q65" s="322"/>
      <c r="R65" s="322"/>
      <c r="S65" s="322"/>
      <c r="T65" s="322"/>
      <c r="U65" s="322"/>
      <c r="V65" s="322"/>
      <c r="W65" s="322"/>
      <c r="X65" s="322"/>
      <c r="Y65" s="322"/>
      <c r="Z65" s="322"/>
      <c r="AA65" s="322"/>
      <c r="AB65" s="322"/>
      <c r="AC65" s="322"/>
      <c r="AD65" s="322"/>
      <c r="AE65" s="322"/>
      <c r="AF65" s="322"/>
      <c r="AG65" s="324">
        <f>'SO 04.1 - Železniční svršek'!J32</f>
        <v>0</v>
      </c>
      <c r="AH65" s="325"/>
      <c r="AI65" s="325"/>
      <c r="AJ65" s="325"/>
      <c r="AK65" s="325"/>
      <c r="AL65" s="325"/>
      <c r="AM65" s="325"/>
      <c r="AN65" s="324">
        <f t="shared" si="0"/>
        <v>0</v>
      </c>
      <c r="AO65" s="325"/>
      <c r="AP65" s="325"/>
      <c r="AQ65" s="98" t="s">
        <v>89</v>
      </c>
      <c r="AR65" s="53"/>
      <c r="AS65" s="99">
        <v>0</v>
      </c>
      <c r="AT65" s="100">
        <f t="shared" si="1"/>
        <v>0</v>
      </c>
      <c r="AU65" s="101">
        <f>'SO 04.1 - Železniční svršek'!P88</f>
        <v>0</v>
      </c>
      <c r="AV65" s="100">
        <f>'SO 04.1 - Železniční svršek'!J35</f>
        <v>0</v>
      </c>
      <c r="AW65" s="100">
        <f>'SO 04.1 - Železniční svršek'!J36</f>
        <v>0</v>
      </c>
      <c r="AX65" s="100">
        <f>'SO 04.1 - Železniční svršek'!J37</f>
        <v>0</v>
      </c>
      <c r="AY65" s="100">
        <f>'SO 04.1 - Železniční svršek'!J38</f>
        <v>0</v>
      </c>
      <c r="AZ65" s="100">
        <f>'SO 04.1 - Železniční svršek'!F35</f>
        <v>0</v>
      </c>
      <c r="BA65" s="100">
        <f>'SO 04.1 - Železniční svršek'!F36</f>
        <v>0</v>
      </c>
      <c r="BB65" s="100">
        <f>'SO 04.1 - Železniční svršek'!F37</f>
        <v>0</v>
      </c>
      <c r="BC65" s="100">
        <f>'SO 04.1 - Železniční svršek'!F38</f>
        <v>0</v>
      </c>
      <c r="BD65" s="102">
        <f>'SO 04.1 - Železniční svršek'!F39</f>
        <v>0</v>
      </c>
      <c r="BT65" s="103" t="s">
        <v>85</v>
      </c>
      <c r="BV65" s="103" t="s">
        <v>78</v>
      </c>
      <c r="BW65" s="103" t="s">
        <v>112</v>
      </c>
      <c r="BX65" s="103" t="s">
        <v>110</v>
      </c>
      <c r="CL65" s="103" t="s">
        <v>19</v>
      </c>
    </row>
    <row r="66" spans="1:91" s="4" customFormat="1" ht="23.25" customHeight="1" x14ac:dyDescent="0.2">
      <c r="A66" s="96" t="s">
        <v>86</v>
      </c>
      <c r="B66" s="51"/>
      <c r="C66" s="97"/>
      <c r="D66" s="97"/>
      <c r="E66" s="322" t="s">
        <v>113</v>
      </c>
      <c r="F66" s="322"/>
      <c r="G66" s="322"/>
      <c r="H66" s="322"/>
      <c r="I66" s="322"/>
      <c r="J66" s="97"/>
      <c r="K66" s="322" t="s">
        <v>92</v>
      </c>
      <c r="L66" s="322"/>
      <c r="M66" s="322"/>
      <c r="N66" s="322"/>
      <c r="O66" s="322"/>
      <c r="P66" s="322"/>
      <c r="Q66" s="322"/>
      <c r="R66" s="322"/>
      <c r="S66" s="322"/>
      <c r="T66" s="322"/>
      <c r="U66" s="322"/>
      <c r="V66" s="322"/>
      <c r="W66" s="322"/>
      <c r="X66" s="322"/>
      <c r="Y66" s="322"/>
      <c r="Z66" s="322"/>
      <c r="AA66" s="322"/>
      <c r="AB66" s="322"/>
      <c r="AC66" s="322"/>
      <c r="AD66" s="322"/>
      <c r="AE66" s="322"/>
      <c r="AF66" s="322"/>
      <c r="AG66" s="324">
        <f>'SO 04.2 - Materíál dodáva...'!J32</f>
        <v>0</v>
      </c>
      <c r="AH66" s="325"/>
      <c r="AI66" s="325"/>
      <c r="AJ66" s="325"/>
      <c r="AK66" s="325"/>
      <c r="AL66" s="325"/>
      <c r="AM66" s="325"/>
      <c r="AN66" s="324">
        <f t="shared" si="0"/>
        <v>0</v>
      </c>
      <c r="AO66" s="325"/>
      <c r="AP66" s="325"/>
      <c r="AQ66" s="98" t="s">
        <v>89</v>
      </c>
      <c r="AR66" s="53"/>
      <c r="AS66" s="99">
        <v>0</v>
      </c>
      <c r="AT66" s="100">
        <f t="shared" si="1"/>
        <v>0</v>
      </c>
      <c r="AU66" s="101">
        <f>'SO 04.2 - Materíál dodáva...'!P85</f>
        <v>0</v>
      </c>
      <c r="AV66" s="100">
        <f>'SO 04.2 - Materíál dodáva...'!J35</f>
        <v>0</v>
      </c>
      <c r="AW66" s="100">
        <f>'SO 04.2 - Materíál dodáva...'!J36</f>
        <v>0</v>
      </c>
      <c r="AX66" s="100">
        <f>'SO 04.2 - Materíál dodáva...'!J37</f>
        <v>0</v>
      </c>
      <c r="AY66" s="100">
        <f>'SO 04.2 - Materíál dodáva...'!J38</f>
        <v>0</v>
      </c>
      <c r="AZ66" s="100">
        <f>'SO 04.2 - Materíál dodáva...'!F35</f>
        <v>0</v>
      </c>
      <c r="BA66" s="100">
        <f>'SO 04.2 - Materíál dodáva...'!F36</f>
        <v>0</v>
      </c>
      <c r="BB66" s="100">
        <f>'SO 04.2 - Materíál dodáva...'!F37</f>
        <v>0</v>
      </c>
      <c r="BC66" s="100">
        <f>'SO 04.2 - Materíál dodáva...'!F38</f>
        <v>0</v>
      </c>
      <c r="BD66" s="102">
        <f>'SO 04.2 - Materíál dodáva...'!F39</f>
        <v>0</v>
      </c>
      <c r="BT66" s="103" t="s">
        <v>85</v>
      </c>
      <c r="BV66" s="103" t="s">
        <v>78</v>
      </c>
      <c r="BW66" s="103" t="s">
        <v>114</v>
      </c>
      <c r="BX66" s="103" t="s">
        <v>110</v>
      </c>
      <c r="CL66" s="103" t="s">
        <v>19</v>
      </c>
    </row>
    <row r="67" spans="1:91" s="7" customFormat="1" ht="16.5" customHeight="1" x14ac:dyDescent="0.2">
      <c r="B67" s="86"/>
      <c r="C67" s="87"/>
      <c r="D67" s="323" t="s">
        <v>115</v>
      </c>
      <c r="E67" s="323"/>
      <c r="F67" s="323"/>
      <c r="G67" s="323"/>
      <c r="H67" s="323"/>
      <c r="I67" s="88"/>
      <c r="J67" s="323" t="s">
        <v>116</v>
      </c>
      <c r="K67" s="323"/>
      <c r="L67" s="323"/>
      <c r="M67" s="323"/>
      <c r="N67" s="323"/>
      <c r="O67" s="323"/>
      <c r="P67" s="323"/>
      <c r="Q67" s="323"/>
      <c r="R67" s="323"/>
      <c r="S67" s="323"/>
      <c r="T67" s="323"/>
      <c r="U67" s="323"/>
      <c r="V67" s="323"/>
      <c r="W67" s="323"/>
      <c r="X67" s="323"/>
      <c r="Y67" s="323"/>
      <c r="Z67" s="323"/>
      <c r="AA67" s="323"/>
      <c r="AB67" s="323"/>
      <c r="AC67" s="323"/>
      <c r="AD67" s="323"/>
      <c r="AE67" s="323"/>
      <c r="AF67" s="323"/>
      <c r="AG67" s="336">
        <f>ROUND(SUM(AG68:AG69),2)</f>
        <v>0</v>
      </c>
      <c r="AH67" s="329"/>
      <c r="AI67" s="329"/>
      <c r="AJ67" s="329"/>
      <c r="AK67" s="329"/>
      <c r="AL67" s="329"/>
      <c r="AM67" s="329"/>
      <c r="AN67" s="328">
        <f t="shared" si="0"/>
        <v>0</v>
      </c>
      <c r="AO67" s="329"/>
      <c r="AP67" s="329"/>
      <c r="AQ67" s="89" t="s">
        <v>82</v>
      </c>
      <c r="AR67" s="90"/>
      <c r="AS67" s="91">
        <f>ROUND(SUM(AS68:AS69),2)</f>
        <v>0</v>
      </c>
      <c r="AT67" s="92">
        <f t="shared" si="1"/>
        <v>0</v>
      </c>
      <c r="AU67" s="93">
        <f>ROUND(SUM(AU68:AU69),5)</f>
        <v>0</v>
      </c>
      <c r="AV67" s="92">
        <f>ROUND(AZ67*L29,2)</f>
        <v>0</v>
      </c>
      <c r="AW67" s="92">
        <f>ROUND(BA67*L30,2)</f>
        <v>0</v>
      </c>
      <c r="AX67" s="92">
        <f>ROUND(BB67*L29,2)</f>
        <v>0</v>
      </c>
      <c r="AY67" s="92">
        <f>ROUND(BC67*L30,2)</f>
        <v>0</v>
      </c>
      <c r="AZ67" s="92">
        <f>ROUND(SUM(AZ68:AZ69),2)</f>
        <v>0</v>
      </c>
      <c r="BA67" s="92">
        <f>ROUND(SUM(BA68:BA69),2)</f>
        <v>0</v>
      </c>
      <c r="BB67" s="92">
        <f>ROUND(SUM(BB68:BB69),2)</f>
        <v>0</v>
      </c>
      <c r="BC67" s="92">
        <f>ROUND(SUM(BC68:BC69),2)</f>
        <v>0</v>
      </c>
      <c r="BD67" s="94">
        <f>ROUND(SUM(BD68:BD69),2)</f>
        <v>0</v>
      </c>
      <c r="BS67" s="95" t="s">
        <v>75</v>
      </c>
      <c r="BT67" s="95" t="s">
        <v>83</v>
      </c>
      <c r="BU67" s="95" t="s">
        <v>77</v>
      </c>
      <c r="BV67" s="95" t="s">
        <v>78</v>
      </c>
      <c r="BW67" s="95" t="s">
        <v>117</v>
      </c>
      <c r="BX67" s="95" t="s">
        <v>5</v>
      </c>
      <c r="CL67" s="95" t="s">
        <v>19</v>
      </c>
      <c r="CM67" s="95" t="s">
        <v>85</v>
      </c>
    </row>
    <row r="68" spans="1:91" s="4" customFormat="1" ht="16.5" customHeight="1" x14ac:dyDescent="0.2">
      <c r="A68" s="96" t="s">
        <v>86</v>
      </c>
      <c r="B68" s="51"/>
      <c r="C68" s="97"/>
      <c r="D68" s="97"/>
      <c r="E68" s="322" t="s">
        <v>118</v>
      </c>
      <c r="F68" s="322"/>
      <c r="G68" s="322"/>
      <c r="H68" s="322"/>
      <c r="I68" s="322"/>
      <c r="J68" s="97"/>
      <c r="K68" s="322" t="s">
        <v>88</v>
      </c>
      <c r="L68" s="322"/>
      <c r="M68" s="322"/>
      <c r="N68" s="322"/>
      <c r="O68" s="322"/>
      <c r="P68" s="322"/>
      <c r="Q68" s="322"/>
      <c r="R68" s="322"/>
      <c r="S68" s="322"/>
      <c r="T68" s="322"/>
      <c r="U68" s="322"/>
      <c r="V68" s="322"/>
      <c r="W68" s="322"/>
      <c r="X68" s="322"/>
      <c r="Y68" s="322"/>
      <c r="Z68" s="322"/>
      <c r="AA68" s="322"/>
      <c r="AB68" s="322"/>
      <c r="AC68" s="322"/>
      <c r="AD68" s="322"/>
      <c r="AE68" s="322"/>
      <c r="AF68" s="322"/>
      <c r="AG68" s="324">
        <f>'SO 05.1 - Železniční svršek'!J32</f>
        <v>0</v>
      </c>
      <c r="AH68" s="325"/>
      <c r="AI68" s="325"/>
      <c r="AJ68" s="325"/>
      <c r="AK68" s="325"/>
      <c r="AL68" s="325"/>
      <c r="AM68" s="325"/>
      <c r="AN68" s="324">
        <f t="shared" si="0"/>
        <v>0</v>
      </c>
      <c r="AO68" s="325"/>
      <c r="AP68" s="325"/>
      <c r="AQ68" s="98" t="s">
        <v>89</v>
      </c>
      <c r="AR68" s="53"/>
      <c r="AS68" s="99">
        <v>0</v>
      </c>
      <c r="AT68" s="100">
        <f t="shared" si="1"/>
        <v>0</v>
      </c>
      <c r="AU68" s="101">
        <f>'SO 05.1 - Železniční svršek'!P88</f>
        <v>0</v>
      </c>
      <c r="AV68" s="100">
        <f>'SO 05.1 - Železniční svršek'!J35</f>
        <v>0</v>
      </c>
      <c r="AW68" s="100">
        <f>'SO 05.1 - Železniční svršek'!J36</f>
        <v>0</v>
      </c>
      <c r="AX68" s="100">
        <f>'SO 05.1 - Železniční svršek'!J37</f>
        <v>0</v>
      </c>
      <c r="AY68" s="100">
        <f>'SO 05.1 - Železniční svršek'!J38</f>
        <v>0</v>
      </c>
      <c r="AZ68" s="100">
        <f>'SO 05.1 - Železniční svršek'!F35</f>
        <v>0</v>
      </c>
      <c r="BA68" s="100">
        <f>'SO 05.1 - Železniční svršek'!F36</f>
        <v>0</v>
      </c>
      <c r="BB68" s="100">
        <f>'SO 05.1 - Železniční svršek'!F37</f>
        <v>0</v>
      </c>
      <c r="BC68" s="100">
        <f>'SO 05.1 - Železniční svršek'!F38</f>
        <v>0</v>
      </c>
      <c r="BD68" s="102">
        <f>'SO 05.1 - Železniční svršek'!F39</f>
        <v>0</v>
      </c>
      <c r="BT68" s="103" t="s">
        <v>85</v>
      </c>
      <c r="BV68" s="103" t="s">
        <v>78</v>
      </c>
      <c r="BW68" s="103" t="s">
        <v>119</v>
      </c>
      <c r="BX68" s="103" t="s">
        <v>117</v>
      </c>
      <c r="CL68" s="103" t="s">
        <v>19</v>
      </c>
    </row>
    <row r="69" spans="1:91" s="4" customFormat="1" ht="23.25" customHeight="1" x14ac:dyDescent="0.2">
      <c r="A69" s="96" t="s">
        <v>86</v>
      </c>
      <c r="B69" s="51"/>
      <c r="C69" s="97"/>
      <c r="D69" s="97"/>
      <c r="E69" s="322" t="s">
        <v>120</v>
      </c>
      <c r="F69" s="322"/>
      <c r="G69" s="322"/>
      <c r="H69" s="322"/>
      <c r="I69" s="322"/>
      <c r="J69" s="97"/>
      <c r="K69" s="322" t="s">
        <v>92</v>
      </c>
      <c r="L69" s="322"/>
      <c r="M69" s="322"/>
      <c r="N69" s="322"/>
      <c r="O69" s="322"/>
      <c r="P69" s="322"/>
      <c r="Q69" s="322"/>
      <c r="R69" s="322"/>
      <c r="S69" s="322"/>
      <c r="T69" s="322"/>
      <c r="U69" s="322"/>
      <c r="V69" s="322"/>
      <c r="W69" s="322"/>
      <c r="X69" s="322"/>
      <c r="Y69" s="322"/>
      <c r="Z69" s="322"/>
      <c r="AA69" s="322"/>
      <c r="AB69" s="322"/>
      <c r="AC69" s="322"/>
      <c r="AD69" s="322"/>
      <c r="AE69" s="322"/>
      <c r="AF69" s="322"/>
      <c r="AG69" s="324">
        <f>'SO 05.2 - Materíál dodáva...'!J32</f>
        <v>0</v>
      </c>
      <c r="AH69" s="325"/>
      <c r="AI69" s="325"/>
      <c r="AJ69" s="325"/>
      <c r="AK69" s="325"/>
      <c r="AL69" s="325"/>
      <c r="AM69" s="325"/>
      <c r="AN69" s="324">
        <f t="shared" si="0"/>
        <v>0</v>
      </c>
      <c r="AO69" s="325"/>
      <c r="AP69" s="325"/>
      <c r="AQ69" s="98" t="s">
        <v>89</v>
      </c>
      <c r="AR69" s="53"/>
      <c r="AS69" s="99">
        <v>0</v>
      </c>
      <c r="AT69" s="100">
        <f t="shared" si="1"/>
        <v>0</v>
      </c>
      <c r="AU69" s="101">
        <f>'SO 05.2 - Materíál dodáva...'!P85</f>
        <v>0</v>
      </c>
      <c r="AV69" s="100">
        <f>'SO 05.2 - Materíál dodáva...'!J35</f>
        <v>0</v>
      </c>
      <c r="AW69" s="100">
        <f>'SO 05.2 - Materíál dodáva...'!J36</f>
        <v>0</v>
      </c>
      <c r="AX69" s="100">
        <f>'SO 05.2 - Materíál dodáva...'!J37</f>
        <v>0</v>
      </c>
      <c r="AY69" s="100">
        <f>'SO 05.2 - Materíál dodáva...'!J38</f>
        <v>0</v>
      </c>
      <c r="AZ69" s="100">
        <f>'SO 05.2 - Materíál dodáva...'!F35</f>
        <v>0</v>
      </c>
      <c r="BA69" s="100">
        <f>'SO 05.2 - Materíál dodáva...'!F36</f>
        <v>0</v>
      </c>
      <c r="BB69" s="100">
        <f>'SO 05.2 - Materíál dodáva...'!F37</f>
        <v>0</v>
      </c>
      <c r="BC69" s="100">
        <f>'SO 05.2 - Materíál dodáva...'!F38</f>
        <v>0</v>
      </c>
      <c r="BD69" s="102">
        <f>'SO 05.2 - Materíál dodáva...'!F39</f>
        <v>0</v>
      </c>
      <c r="BT69" s="103" t="s">
        <v>85</v>
      </c>
      <c r="BV69" s="103" t="s">
        <v>78</v>
      </c>
      <c r="BW69" s="103" t="s">
        <v>121</v>
      </c>
      <c r="BX69" s="103" t="s">
        <v>117</v>
      </c>
      <c r="CL69" s="103" t="s">
        <v>19</v>
      </c>
    </row>
    <row r="70" spans="1:91" s="7" customFormat="1" ht="24.75" customHeight="1" x14ac:dyDescent="0.2">
      <c r="B70" s="86"/>
      <c r="C70" s="87"/>
      <c r="D70" s="323" t="s">
        <v>122</v>
      </c>
      <c r="E70" s="323"/>
      <c r="F70" s="323"/>
      <c r="G70" s="323"/>
      <c r="H70" s="323"/>
      <c r="I70" s="88"/>
      <c r="J70" s="323" t="s">
        <v>123</v>
      </c>
      <c r="K70" s="323"/>
      <c r="L70" s="323"/>
      <c r="M70" s="323"/>
      <c r="N70" s="323"/>
      <c r="O70" s="323"/>
      <c r="P70" s="323"/>
      <c r="Q70" s="323"/>
      <c r="R70" s="323"/>
      <c r="S70" s="323"/>
      <c r="T70" s="323"/>
      <c r="U70" s="323"/>
      <c r="V70" s="323"/>
      <c r="W70" s="323"/>
      <c r="X70" s="323"/>
      <c r="Y70" s="323"/>
      <c r="Z70" s="323"/>
      <c r="AA70" s="323"/>
      <c r="AB70" s="323"/>
      <c r="AC70" s="323"/>
      <c r="AD70" s="323"/>
      <c r="AE70" s="323"/>
      <c r="AF70" s="323"/>
      <c r="AG70" s="336">
        <f>ROUND(SUM(AG71:AG72),2)</f>
        <v>0</v>
      </c>
      <c r="AH70" s="329"/>
      <c r="AI70" s="329"/>
      <c r="AJ70" s="329"/>
      <c r="AK70" s="329"/>
      <c r="AL70" s="329"/>
      <c r="AM70" s="329"/>
      <c r="AN70" s="328">
        <f t="shared" si="0"/>
        <v>0</v>
      </c>
      <c r="AO70" s="329"/>
      <c r="AP70" s="329"/>
      <c r="AQ70" s="89" t="s">
        <v>82</v>
      </c>
      <c r="AR70" s="90"/>
      <c r="AS70" s="91">
        <f>ROUND(SUM(AS71:AS72),2)</f>
        <v>0</v>
      </c>
      <c r="AT70" s="92">
        <f t="shared" si="1"/>
        <v>0</v>
      </c>
      <c r="AU70" s="93">
        <f>ROUND(SUM(AU71:AU72),5)</f>
        <v>0</v>
      </c>
      <c r="AV70" s="92">
        <f>ROUND(AZ70*L29,2)</f>
        <v>0</v>
      </c>
      <c r="AW70" s="92">
        <f>ROUND(BA70*L30,2)</f>
        <v>0</v>
      </c>
      <c r="AX70" s="92">
        <f>ROUND(BB70*L29,2)</f>
        <v>0</v>
      </c>
      <c r="AY70" s="92">
        <f>ROUND(BC70*L30,2)</f>
        <v>0</v>
      </c>
      <c r="AZ70" s="92">
        <f>ROUND(SUM(AZ71:AZ72),2)</f>
        <v>0</v>
      </c>
      <c r="BA70" s="92">
        <f>ROUND(SUM(BA71:BA72),2)</f>
        <v>0</v>
      </c>
      <c r="BB70" s="92">
        <f>ROUND(SUM(BB71:BB72),2)</f>
        <v>0</v>
      </c>
      <c r="BC70" s="92">
        <f>ROUND(SUM(BC71:BC72),2)</f>
        <v>0</v>
      </c>
      <c r="BD70" s="94">
        <f>ROUND(SUM(BD71:BD72),2)</f>
        <v>0</v>
      </c>
      <c r="BS70" s="95" t="s">
        <v>75</v>
      </c>
      <c r="BT70" s="95" t="s">
        <v>83</v>
      </c>
      <c r="BU70" s="95" t="s">
        <v>77</v>
      </c>
      <c r="BV70" s="95" t="s">
        <v>78</v>
      </c>
      <c r="BW70" s="95" t="s">
        <v>124</v>
      </c>
      <c r="BX70" s="95" t="s">
        <v>5</v>
      </c>
      <c r="CL70" s="95" t="s">
        <v>19</v>
      </c>
      <c r="CM70" s="95" t="s">
        <v>85</v>
      </c>
    </row>
    <row r="71" spans="1:91" s="4" customFormat="1" ht="16.5" customHeight="1" x14ac:dyDescent="0.2">
      <c r="A71" s="96" t="s">
        <v>86</v>
      </c>
      <c r="B71" s="51"/>
      <c r="C71" s="97"/>
      <c r="D71" s="97"/>
      <c r="E71" s="322" t="s">
        <v>125</v>
      </c>
      <c r="F71" s="322"/>
      <c r="G71" s="322"/>
      <c r="H71" s="322"/>
      <c r="I71" s="322"/>
      <c r="J71" s="97"/>
      <c r="K71" s="322" t="s">
        <v>88</v>
      </c>
      <c r="L71" s="322"/>
      <c r="M71" s="322"/>
      <c r="N71" s="322"/>
      <c r="O71" s="322"/>
      <c r="P71" s="322"/>
      <c r="Q71" s="322"/>
      <c r="R71" s="322"/>
      <c r="S71" s="322"/>
      <c r="T71" s="322"/>
      <c r="U71" s="322"/>
      <c r="V71" s="322"/>
      <c r="W71" s="322"/>
      <c r="X71" s="322"/>
      <c r="Y71" s="322"/>
      <c r="Z71" s="322"/>
      <c r="AA71" s="322"/>
      <c r="AB71" s="322"/>
      <c r="AC71" s="322"/>
      <c r="AD71" s="322"/>
      <c r="AE71" s="322"/>
      <c r="AF71" s="322"/>
      <c r="AG71" s="324">
        <f>'SO 06.1 - Železniční svršek'!J32</f>
        <v>0</v>
      </c>
      <c r="AH71" s="325"/>
      <c r="AI71" s="325"/>
      <c r="AJ71" s="325"/>
      <c r="AK71" s="325"/>
      <c r="AL71" s="325"/>
      <c r="AM71" s="325"/>
      <c r="AN71" s="324">
        <f t="shared" si="0"/>
        <v>0</v>
      </c>
      <c r="AO71" s="325"/>
      <c r="AP71" s="325"/>
      <c r="AQ71" s="98" t="s">
        <v>89</v>
      </c>
      <c r="AR71" s="53"/>
      <c r="AS71" s="99">
        <v>0</v>
      </c>
      <c r="AT71" s="100">
        <f t="shared" si="1"/>
        <v>0</v>
      </c>
      <c r="AU71" s="101">
        <f>'SO 06.1 - Železniční svršek'!P88</f>
        <v>0</v>
      </c>
      <c r="AV71" s="100">
        <f>'SO 06.1 - Železniční svršek'!J35</f>
        <v>0</v>
      </c>
      <c r="AW71" s="100">
        <f>'SO 06.1 - Železniční svršek'!J36</f>
        <v>0</v>
      </c>
      <c r="AX71" s="100">
        <f>'SO 06.1 - Železniční svršek'!J37</f>
        <v>0</v>
      </c>
      <c r="AY71" s="100">
        <f>'SO 06.1 - Železniční svršek'!J38</f>
        <v>0</v>
      </c>
      <c r="AZ71" s="100">
        <f>'SO 06.1 - Železniční svršek'!F35</f>
        <v>0</v>
      </c>
      <c r="BA71" s="100">
        <f>'SO 06.1 - Železniční svršek'!F36</f>
        <v>0</v>
      </c>
      <c r="BB71" s="100">
        <f>'SO 06.1 - Železniční svršek'!F37</f>
        <v>0</v>
      </c>
      <c r="BC71" s="100">
        <f>'SO 06.1 - Železniční svršek'!F38</f>
        <v>0</v>
      </c>
      <c r="BD71" s="102">
        <f>'SO 06.1 - Železniční svršek'!F39</f>
        <v>0</v>
      </c>
      <c r="BT71" s="103" t="s">
        <v>85</v>
      </c>
      <c r="BV71" s="103" t="s">
        <v>78</v>
      </c>
      <c r="BW71" s="103" t="s">
        <v>126</v>
      </c>
      <c r="BX71" s="103" t="s">
        <v>124</v>
      </c>
      <c r="CL71" s="103" t="s">
        <v>19</v>
      </c>
    </row>
    <row r="72" spans="1:91" s="4" customFormat="1" ht="23.25" customHeight="1" x14ac:dyDescent="0.2">
      <c r="A72" s="96" t="s">
        <v>86</v>
      </c>
      <c r="B72" s="51"/>
      <c r="C72" s="97"/>
      <c r="D72" s="97"/>
      <c r="E72" s="322" t="s">
        <v>127</v>
      </c>
      <c r="F72" s="322"/>
      <c r="G72" s="322"/>
      <c r="H72" s="322"/>
      <c r="I72" s="322"/>
      <c r="J72" s="97"/>
      <c r="K72" s="322" t="s">
        <v>92</v>
      </c>
      <c r="L72" s="322"/>
      <c r="M72" s="322"/>
      <c r="N72" s="322"/>
      <c r="O72" s="322"/>
      <c r="P72" s="322"/>
      <c r="Q72" s="322"/>
      <c r="R72" s="322"/>
      <c r="S72" s="322"/>
      <c r="T72" s="322"/>
      <c r="U72" s="322"/>
      <c r="V72" s="322"/>
      <c r="W72" s="322"/>
      <c r="X72" s="322"/>
      <c r="Y72" s="322"/>
      <c r="Z72" s="322"/>
      <c r="AA72" s="322"/>
      <c r="AB72" s="322"/>
      <c r="AC72" s="322"/>
      <c r="AD72" s="322"/>
      <c r="AE72" s="322"/>
      <c r="AF72" s="322"/>
      <c r="AG72" s="324">
        <f>'SO 06.2 - Materíál dodáva...'!J32</f>
        <v>0</v>
      </c>
      <c r="AH72" s="325"/>
      <c r="AI72" s="325"/>
      <c r="AJ72" s="325"/>
      <c r="AK72" s="325"/>
      <c r="AL72" s="325"/>
      <c r="AM72" s="325"/>
      <c r="AN72" s="324">
        <f t="shared" si="0"/>
        <v>0</v>
      </c>
      <c r="AO72" s="325"/>
      <c r="AP72" s="325"/>
      <c r="AQ72" s="98" t="s">
        <v>89</v>
      </c>
      <c r="AR72" s="53"/>
      <c r="AS72" s="99">
        <v>0</v>
      </c>
      <c r="AT72" s="100">
        <f t="shared" si="1"/>
        <v>0</v>
      </c>
      <c r="AU72" s="101">
        <f>'SO 06.2 - Materíál dodáva...'!P85</f>
        <v>0</v>
      </c>
      <c r="AV72" s="100">
        <f>'SO 06.2 - Materíál dodáva...'!J35</f>
        <v>0</v>
      </c>
      <c r="AW72" s="100">
        <f>'SO 06.2 - Materíál dodáva...'!J36</f>
        <v>0</v>
      </c>
      <c r="AX72" s="100">
        <f>'SO 06.2 - Materíál dodáva...'!J37</f>
        <v>0</v>
      </c>
      <c r="AY72" s="100">
        <f>'SO 06.2 - Materíál dodáva...'!J38</f>
        <v>0</v>
      </c>
      <c r="AZ72" s="100">
        <f>'SO 06.2 - Materíál dodáva...'!F35</f>
        <v>0</v>
      </c>
      <c r="BA72" s="100">
        <f>'SO 06.2 - Materíál dodáva...'!F36</f>
        <v>0</v>
      </c>
      <c r="BB72" s="100">
        <f>'SO 06.2 - Materíál dodáva...'!F37</f>
        <v>0</v>
      </c>
      <c r="BC72" s="100">
        <f>'SO 06.2 - Materíál dodáva...'!F38</f>
        <v>0</v>
      </c>
      <c r="BD72" s="102">
        <f>'SO 06.2 - Materíál dodáva...'!F39</f>
        <v>0</v>
      </c>
      <c r="BT72" s="103" t="s">
        <v>85</v>
      </c>
      <c r="BV72" s="103" t="s">
        <v>78</v>
      </c>
      <c r="BW72" s="103" t="s">
        <v>128</v>
      </c>
      <c r="BX72" s="103" t="s">
        <v>124</v>
      </c>
      <c r="CL72" s="103" t="s">
        <v>19</v>
      </c>
    </row>
    <row r="73" spans="1:91" s="7" customFormat="1" ht="24.75" customHeight="1" x14ac:dyDescent="0.2">
      <c r="B73" s="86"/>
      <c r="C73" s="87"/>
      <c r="D73" s="323" t="s">
        <v>129</v>
      </c>
      <c r="E73" s="323"/>
      <c r="F73" s="323"/>
      <c r="G73" s="323"/>
      <c r="H73" s="323"/>
      <c r="I73" s="88"/>
      <c r="J73" s="323" t="s">
        <v>130</v>
      </c>
      <c r="K73" s="323"/>
      <c r="L73" s="323"/>
      <c r="M73" s="323"/>
      <c r="N73" s="323"/>
      <c r="O73" s="323"/>
      <c r="P73" s="323"/>
      <c r="Q73" s="323"/>
      <c r="R73" s="323"/>
      <c r="S73" s="323"/>
      <c r="T73" s="323"/>
      <c r="U73" s="323"/>
      <c r="V73" s="323"/>
      <c r="W73" s="323"/>
      <c r="X73" s="323"/>
      <c r="Y73" s="323"/>
      <c r="Z73" s="323"/>
      <c r="AA73" s="323"/>
      <c r="AB73" s="323"/>
      <c r="AC73" s="323"/>
      <c r="AD73" s="323"/>
      <c r="AE73" s="323"/>
      <c r="AF73" s="323"/>
      <c r="AG73" s="336">
        <f>ROUND(SUM(AG74:AG75),2)</f>
        <v>0</v>
      </c>
      <c r="AH73" s="329"/>
      <c r="AI73" s="329"/>
      <c r="AJ73" s="329"/>
      <c r="AK73" s="329"/>
      <c r="AL73" s="329"/>
      <c r="AM73" s="329"/>
      <c r="AN73" s="328">
        <f t="shared" si="0"/>
        <v>0</v>
      </c>
      <c r="AO73" s="329"/>
      <c r="AP73" s="329"/>
      <c r="AQ73" s="89" t="s">
        <v>82</v>
      </c>
      <c r="AR73" s="90"/>
      <c r="AS73" s="91">
        <f>ROUND(SUM(AS74:AS75),2)</f>
        <v>0</v>
      </c>
      <c r="AT73" s="92">
        <f t="shared" si="1"/>
        <v>0</v>
      </c>
      <c r="AU73" s="93">
        <f>ROUND(SUM(AU74:AU75),5)</f>
        <v>0</v>
      </c>
      <c r="AV73" s="92">
        <f>ROUND(AZ73*L29,2)</f>
        <v>0</v>
      </c>
      <c r="AW73" s="92">
        <f>ROUND(BA73*L30,2)</f>
        <v>0</v>
      </c>
      <c r="AX73" s="92">
        <f>ROUND(BB73*L29,2)</f>
        <v>0</v>
      </c>
      <c r="AY73" s="92">
        <f>ROUND(BC73*L30,2)</f>
        <v>0</v>
      </c>
      <c r="AZ73" s="92">
        <f>ROUND(SUM(AZ74:AZ75),2)</f>
        <v>0</v>
      </c>
      <c r="BA73" s="92">
        <f>ROUND(SUM(BA74:BA75),2)</f>
        <v>0</v>
      </c>
      <c r="BB73" s="92">
        <f>ROUND(SUM(BB74:BB75),2)</f>
        <v>0</v>
      </c>
      <c r="BC73" s="92">
        <f>ROUND(SUM(BC74:BC75),2)</f>
        <v>0</v>
      </c>
      <c r="BD73" s="94">
        <f>ROUND(SUM(BD74:BD75),2)</f>
        <v>0</v>
      </c>
      <c r="BS73" s="95" t="s">
        <v>75</v>
      </c>
      <c r="BT73" s="95" t="s">
        <v>83</v>
      </c>
      <c r="BU73" s="95" t="s">
        <v>77</v>
      </c>
      <c r="BV73" s="95" t="s">
        <v>78</v>
      </c>
      <c r="BW73" s="95" t="s">
        <v>131</v>
      </c>
      <c r="BX73" s="95" t="s">
        <v>5</v>
      </c>
      <c r="CL73" s="95" t="s">
        <v>19</v>
      </c>
      <c r="CM73" s="95" t="s">
        <v>85</v>
      </c>
    </row>
    <row r="74" spans="1:91" s="4" customFormat="1" ht="16.5" customHeight="1" x14ac:dyDescent="0.2">
      <c r="A74" s="96" t="s">
        <v>86</v>
      </c>
      <c r="B74" s="51"/>
      <c r="C74" s="97"/>
      <c r="D74" s="97"/>
      <c r="E74" s="322" t="s">
        <v>132</v>
      </c>
      <c r="F74" s="322"/>
      <c r="G74" s="322"/>
      <c r="H74" s="322"/>
      <c r="I74" s="322"/>
      <c r="J74" s="97"/>
      <c r="K74" s="322" t="s">
        <v>88</v>
      </c>
      <c r="L74" s="322"/>
      <c r="M74" s="322"/>
      <c r="N74" s="322"/>
      <c r="O74" s="322"/>
      <c r="P74" s="322"/>
      <c r="Q74" s="322"/>
      <c r="R74" s="322"/>
      <c r="S74" s="322"/>
      <c r="T74" s="322"/>
      <c r="U74" s="322"/>
      <c r="V74" s="322"/>
      <c r="W74" s="322"/>
      <c r="X74" s="322"/>
      <c r="Y74" s="322"/>
      <c r="Z74" s="322"/>
      <c r="AA74" s="322"/>
      <c r="AB74" s="322"/>
      <c r="AC74" s="322"/>
      <c r="AD74" s="322"/>
      <c r="AE74" s="322"/>
      <c r="AF74" s="322"/>
      <c r="AG74" s="324">
        <f>'SO 07.1 - Železniční svršek'!J32</f>
        <v>0</v>
      </c>
      <c r="AH74" s="325"/>
      <c r="AI74" s="325"/>
      <c r="AJ74" s="325"/>
      <c r="AK74" s="325"/>
      <c r="AL74" s="325"/>
      <c r="AM74" s="325"/>
      <c r="AN74" s="324">
        <f t="shared" si="0"/>
        <v>0</v>
      </c>
      <c r="AO74" s="325"/>
      <c r="AP74" s="325"/>
      <c r="AQ74" s="98" t="s">
        <v>89</v>
      </c>
      <c r="AR74" s="53"/>
      <c r="AS74" s="99">
        <v>0</v>
      </c>
      <c r="AT74" s="100">
        <f t="shared" si="1"/>
        <v>0</v>
      </c>
      <c r="AU74" s="101">
        <f>'SO 07.1 - Železniční svršek'!P88</f>
        <v>0</v>
      </c>
      <c r="AV74" s="100">
        <f>'SO 07.1 - Železniční svršek'!J35</f>
        <v>0</v>
      </c>
      <c r="AW74" s="100">
        <f>'SO 07.1 - Železniční svršek'!J36</f>
        <v>0</v>
      </c>
      <c r="AX74" s="100">
        <f>'SO 07.1 - Železniční svršek'!J37</f>
        <v>0</v>
      </c>
      <c r="AY74" s="100">
        <f>'SO 07.1 - Železniční svršek'!J38</f>
        <v>0</v>
      </c>
      <c r="AZ74" s="100">
        <f>'SO 07.1 - Železniční svršek'!F35</f>
        <v>0</v>
      </c>
      <c r="BA74" s="100">
        <f>'SO 07.1 - Železniční svršek'!F36</f>
        <v>0</v>
      </c>
      <c r="BB74" s="100">
        <f>'SO 07.1 - Železniční svršek'!F37</f>
        <v>0</v>
      </c>
      <c r="BC74" s="100">
        <f>'SO 07.1 - Železniční svršek'!F38</f>
        <v>0</v>
      </c>
      <c r="BD74" s="102">
        <f>'SO 07.1 - Železniční svršek'!F39</f>
        <v>0</v>
      </c>
      <c r="BT74" s="103" t="s">
        <v>85</v>
      </c>
      <c r="BV74" s="103" t="s">
        <v>78</v>
      </c>
      <c r="BW74" s="103" t="s">
        <v>133</v>
      </c>
      <c r="BX74" s="103" t="s">
        <v>131</v>
      </c>
      <c r="CL74" s="103" t="s">
        <v>19</v>
      </c>
    </row>
    <row r="75" spans="1:91" s="4" customFormat="1" ht="23.25" customHeight="1" x14ac:dyDescent="0.2">
      <c r="A75" s="96" t="s">
        <v>86</v>
      </c>
      <c r="B75" s="51"/>
      <c r="C75" s="97"/>
      <c r="D75" s="97"/>
      <c r="E75" s="322" t="s">
        <v>134</v>
      </c>
      <c r="F75" s="322"/>
      <c r="G75" s="322"/>
      <c r="H75" s="322"/>
      <c r="I75" s="322"/>
      <c r="J75" s="97"/>
      <c r="K75" s="322" t="s">
        <v>92</v>
      </c>
      <c r="L75" s="322"/>
      <c r="M75" s="322"/>
      <c r="N75" s="322"/>
      <c r="O75" s="322"/>
      <c r="P75" s="322"/>
      <c r="Q75" s="322"/>
      <c r="R75" s="322"/>
      <c r="S75" s="322"/>
      <c r="T75" s="322"/>
      <c r="U75" s="322"/>
      <c r="V75" s="322"/>
      <c r="W75" s="322"/>
      <c r="X75" s="322"/>
      <c r="Y75" s="322"/>
      <c r="Z75" s="322"/>
      <c r="AA75" s="322"/>
      <c r="AB75" s="322"/>
      <c r="AC75" s="322"/>
      <c r="AD75" s="322"/>
      <c r="AE75" s="322"/>
      <c r="AF75" s="322"/>
      <c r="AG75" s="324">
        <f>'SO 07.2 - Materíál dodáva...'!J32</f>
        <v>0</v>
      </c>
      <c r="AH75" s="325"/>
      <c r="AI75" s="325"/>
      <c r="AJ75" s="325"/>
      <c r="AK75" s="325"/>
      <c r="AL75" s="325"/>
      <c r="AM75" s="325"/>
      <c r="AN75" s="324">
        <f t="shared" si="0"/>
        <v>0</v>
      </c>
      <c r="AO75" s="325"/>
      <c r="AP75" s="325"/>
      <c r="AQ75" s="98" t="s">
        <v>89</v>
      </c>
      <c r="AR75" s="53"/>
      <c r="AS75" s="99">
        <v>0</v>
      </c>
      <c r="AT75" s="100">
        <f t="shared" si="1"/>
        <v>0</v>
      </c>
      <c r="AU75" s="101">
        <f>'SO 07.2 - Materíál dodáva...'!P85</f>
        <v>0</v>
      </c>
      <c r="AV75" s="100">
        <f>'SO 07.2 - Materíál dodáva...'!J35</f>
        <v>0</v>
      </c>
      <c r="AW75" s="100">
        <f>'SO 07.2 - Materíál dodáva...'!J36</f>
        <v>0</v>
      </c>
      <c r="AX75" s="100">
        <f>'SO 07.2 - Materíál dodáva...'!J37</f>
        <v>0</v>
      </c>
      <c r="AY75" s="100">
        <f>'SO 07.2 - Materíál dodáva...'!J38</f>
        <v>0</v>
      </c>
      <c r="AZ75" s="100">
        <f>'SO 07.2 - Materíál dodáva...'!F35</f>
        <v>0</v>
      </c>
      <c r="BA75" s="100">
        <f>'SO 07.2 - Materíál dodáva...'!F36</f>
        <v>0</v>
      </c>
      <c r="BB75" s="100">
        <f>'SO 07.2 - Materíál dodáva...'!F37</f>
        <v>0</v>
      </c>
      <c r="BC75" s="100">
        <f>'SO 07.2 - Materíál dodáva...'!F38</f>
        <v>0</v>
      </c>
      <c r="BD75" s="102">
        <f>'SO 07.2 - Materíál dodáva...'!F39</f>
        <v>0</v>
      </c>
      <c r="BT75" s="103" t="s">
        <v>85</v>
      </c>
      <c r="BV75" s="103" t="s">
        <v>78</v>
      </c>
      <c r="BW75" s="103" t="s">
        <v>135</v>
      </c>
      <c r="BX75" s="103" t="s">
        <v>131</v>
      </c>
      <c r="CL75" s="103" t="s">
        <v>19</v>
      </c>
    </row>
    <row r="76" spans="1:91" s="7" customFormat="1" ht="24.75" customHeight="1" x14ac:dyDescent="0.2">
      <c r="B76" s="86"/>
      <c r="C76" s="87"/>
      <c r="D76" s="323" t="s">
        <v>136</v>
      </c>
      <c r="E76" s="323"/>
      <c r="F76" s="323"/>
      <c r="G76" s="323"/>
      <c r="H76" s="323"/>
      <c r="I76" s="88"/>
      <c r="J76" s="323" t="s">
        <v>137</v>
      </c>
      <c r="K76" s="323"/>
      <c r="L76" s="323"/>
      <c r="M76" s="323"/>
      <c r="N76" s="323"/>
      <c r="O76" s="323"/>
      <c r="P76" s="323"/>
      <c r="Q76" s="323"/>
      <c r="R76" s="323"/>
      <c r="S76" s="323"/>
      <c r="T76" s="323"/>
      <c r="U76" s="323"/>
      <c r="V76" s="323"/>
      <c r="W76" s="323"/>
      <c r="X76" s="323"/>
      <c r="Y76" s="323"/>
      <c r="Z76" s="323"/>
      <c r="AA76" s="323"/>
      <c r="AB76" s="323"/>
      <c r="AC76" s="323"/>
      <c r="AD76" s="323"/>
      <c r="AE76" s="323"/>
      <c r="AF76" s="323"/>
      <c r="AG76" s="336">
        <f>ROUND(SUM(AG77:AG78),2)</f>
        <v>0</v>
      </c>
      <c r="AH76" s="329"/>
      <c r="AI76" s="329"/>
      <c r="AJ76" s="329"/>
      <c r="AK76" s="329"/>
      <c r="AL76" s="329"/>
      <c r="AM76" s="329"/>
      <c r="AN76" s="328">
        <f t="shared" si="0"/>
        <v>0</v>
      </c>
      <c r="AO76" s="329"/>
      <c r="AP76" s="329"/>
      <c r="AQ76" s="89" t="s">
        <v>82</v>
      </c>
      <c r="AR76" s="90"/>
      <c r="AS76" s="91">
        <f>ROUND(SUM(AS77:AS78),2)</f>
        <v>0</v>
      </c>
      <c r="AT76" s="92">
        <f t="shared" si="1"/>
        <v>0</v>
      </c>
      <c r="AU76" s="93">
        <f>ROUND(SUM(AU77:AU78),5)</f>
        <v>0</v>
      </c>
      <c r="AV76" s="92">
        <f>ROUND(AZ76*L29,2)</f>
        <v>0</v>
      </c>
      <c r="AW76" s="92">
        <f>ROUND(BA76*L30,2)</f>
        <v>0</v>
      </c>
      <c r="AX76" s="92">
        <f>ROUND(BB76*L29,2)</f>
        <v>0</v>
      </c>
      <c r="AY76" s="92">
        <f>ROUND(BC76*L30,2)</f>
        <v>0</v>
      </c>
      <c r="AZ76" s="92">
        <f>ROUND(SUM(AZ77:AZ78),2)</f>
        <v>0</v>
      </c>
      <c r="BA76" s="92">
        <f>ROUND(SUM(BA77:BA78),2)</f>
        <v>0</v>
      </c>
      <c r="BB76" s="92">
        <f>ROUND(SUM(BB77:BB78),2)</f>
        <v>0</v>
      </c>
      <c r="BC76" s="92">
        <f>ROUND(SUM(BC77:BC78),2)</f>
        <v>0</v>
      </c>
      <c r="BD76" s="94">
        <f>ROUND(SUM(BD77:BD78),2)</f>
        <v>0</v>
      </c>
      <c r="BS76" s="95" t="s">
        <v>75</v>
      </c>
      <c r="BT76" s="95" t="s">
        <v>83</v>
      </c>
      <c r="BU76" s="95" t="s">
        <v>77</v>
      </c>
      <c r="BV76" s="95" t="s">
        <v>78</v>
      </c>
      <c r="BW76" s="95" t="s">
        <v>138</v>
      </c>
      <c r="BX76" s="95" t="s">
        <v>5</v>
      </c>
      <c r="CL76" s="95" t="s">
        <v>19</v>
      </c>
      <c r="CM76" s="95" t="s">
        <v>85</v>
      </c>
    </row>
    <row r="77" spans="1:91" s="4" customFormat="1" ht="16.5" customHeight="1" x14ac:dyDescent="0.2">
      <c r="A77" s="96" t="s">
        <v>86</v>
      </c>
      <c r="B77" s="51"/>
      <c r="C77" s="97"/>
      <c r="D77" s="97"/>
      <c r="E77" s="322" t="s">
        <v>139</v>
      </c>
      <c r="F77" s="322"/>
      <c r="G77" s="322"/>
      <c r="H77" s="322"/>
      <c r="I77" s="322"/>
      <c r="J77" s="97"/>
      <c r="K77" s="322" t="s">
        <v>88</v>
      </c>
      <c r="L77" s="322"/>
      <c r="M77" s="322"/>
      <c r="N77" s="322"/>
      <c r="O77" s="322"/>
      <c r="P77" s="322"/>
      <c r="Q77" s="322"/>
      <c r="R77" s="322"/>
      <c r="S77" s="322"/>
      <c r="T77" s="322"/>
      <c r="U77" s="322"/>
      <c r="V77" s="322"/>
      <c r="W77" s="322"/>
      <c r="X77" s="322"/>
      <c r="Y77" s="322"/>
      <c r="Z77" s="322"/>
      <c r="AA77" s="322"/>
      <c r="AB77" s="322"/>
      <c r="AC77" s="322"/>
      <c r="AD77" s="322"/>
      <c r="AE77" s="322"/>
      <c r="AF77" s="322"/>
      <c r="AG77" s="324">
        <f>'SO 08.1 - Železniční svršek'!J32</f>
        <v>0</v>
      </c>
      <c r="AH77" s="325"/>
      <c r="AI77" s="325"/>
      <c r="AJ77" s="325"/>
      <c r="AK77" s="325"/>
      <c r="AL77" s="325"/>
      <c r="AM77" s="325"/>
      <c r="AN77" s="324">
        <f t="shared" si="0"/>
        <v>0</v>
      </c>
      <c r="AO77" s="325"/>
      <c r="AP77" s="325"/>
      <c r="AQ77" s="98" t="s">
        <v>89</v>
      </c>
      <c r="AR77" s="53"/>
      <c r="AS77" s="99">
        <v>0</v>
      </c>
      <c r="AT77" s="100">
        <f t="shared" si="1"/>
        <v>0</v>
      </c>
      <c r="AU77" s="101">
        <f>'SO 08.1 - Železniční svršek'!P88</f>
        <v>0</v>
      </c>
      <c r="AV77" s="100">
        <f>'SO 08.1 - Železniční svršek'!J35</f>
        <v>0</v>
      </c>
      <c r="AW77" s="100">
        <f>'SO 08.1 - Železniční svršek'!J36</f>
        <v>0</v>
      </c>
      <c r="AX77" s="100">
        <f>'SO 08.1 - Železniční svršek'!J37</f>
        <v>0</v>
      </c>
      <c r="AY77" s="100">
        <f>'SO 08.1 - Železniční svršek'!J38</f>
        <v>0</v>
      </c>
      <c r="AZ77" s="100">
        <f>'SO 08.1 - Železniční svršek'!F35</f>
        <v>0</v>
      </c>
      <c r="BA77" s="100">
        <f>'SO 08.1 - Železniční svršek'!F36</f>
        <v>0</v>
      </c>
      <c r="BB77" s="100">
        <f>'SO 08.1 - Železniční svršek'!F37</f>
        <v>0</v>
      </c>
      <c r="BC77" s="100">
        <f>'SO 08.1 - Železniční svršek'!F38</f>
        <v>0</v>
      </c>
      <c r="BD77" s="102">
        <f>'SO 08.1 - Železniční svršek'!F39</f>
        <v>0</v>
      </c>
      <c r="BT77" s="103" t="s">
        <v>85</v>
      </c>
      <c r="BV77" s="103" t="s">
        <v>78</v>
      </c>
      <c r="BW77" s="103" t="s">
        <v>140</v>
      </c>
      <c r="BX77" s="103" t="s">
        <v>138</v>
      </c>
      <c r="CL77" s="103" t="s">
        <v>19</v>
      </c>
    </row>
    <row r="78" spans="1:91" s="4" customFormat="1" ht="23.25" customHeight="1" x14ac:dyDescent="0.2">
      <c r="A78" s="96" t="s">
        <v>86</v>
      </c>
      <c r="B78" s="51"/>
      <c r="C78" s="97"/>
      <c r="D78" s="97"/>
      <c r="E78" s="322" t="s">
        <v>141</v>
      </c>
      <c r="F78" s="322"/>
      <c r="G78" s="322"/>
      <c r="H78" s="322"/>
      <c r="I78" s="322"/>
      <c r="J78" s="97"/>
      <c r="K78" s="322" t="s">
        <v>92</v>
      </c>
      <c r="L78" s="322"/>
      <c r="M78" s="322"/>
      <c r="N78" s="322"/>
      <c r="O78" s="322"/>
      <c r="P78" s="322"/>
      <c r="Q78" s="322"/>
      <c r="R78" s="322"/>
      <c r="S78" s="322"/>
      <c r="T78" s="322"/>
      <c r="U78" s="322"/>
      <c r="V78" s="322"/>
      <c r="W78" s="322"/>
      <c r="X78" s="322"/>
      <c r="Y78" s="322"/>
      <c r="Z78" s="322"/>
      <c r="AA78" s="322"/>
      <c r="AB78" s="322"/>
      <c r="AC78" s="322"/>
      <c r="AD78" s="322"/>
      <c r="AE78" s="322"/>
      <c r="AF78" s="322"/>
      <c r="AG78" s="324">
        <f>'SO 08.2 - Materíál dodáva...'!J32</f>
        <v>0</v>
      </c>
      <c r="AH78" s="325"/>
      <c r="AI78" s="325"/>
      <c r="AJ78" s="325"/>
      <c r="AK78" s="325"/>
      <c r="AL78" s="325"/>
      <c r="AM78" s="325"/>
      <c r="AN78" s="324">
        <f t="shared" si="0"/>
        <v>0</v>
      </c>
      <c r="AO78" s="325"/>
      <c r="AP78" s="325"/>
      <c r="AQ78" s="98" t="s">
        <v>89</v>
      </c>
      <c r="AR78" s="53"/>
      <c r="AS78" s="99">
        <v>0</v>
      </c>
      <c r="AT78" s="100">
        <f t="shared" si="1"/>
        <v>0</v>
      </c>
      <c r="AU78" s="101">
        <f>'SO 08.2 - Materíál dodáva...'!P85</f>
        <v>0</v>
      </c>
      <c r="AV78" s="100">
        <f>'SO 08.2 - Materíál dodáva...'!J35</f>
        <v>0</v>
      </c>
      <c r="AW78" s="100">
        <f>'SO 08.2 - Materíál dodáva...'!J36</f>
        <v>0</v>
      </c>
      <c r="AX78" s="100">
        <f>'SO 08.2 - Materíál dodáva...'!J37</f>
        <v>0</v>
      </c>
      <c r="AY78" s="100">
        <f>'SO 08.2 - Materíál dodáva...'!J38</f>
        <v>0</v>
      </c>
      <c r="AZ78" s="100">
        <f>'SO 08.2 - Materíál dodáva...'!F35</f>
        <v>0</v>
      </c>
      <c r="BA78" s="100">
        <f>'SO 08.2 - Materíál dodáva...'!F36</f>
        <v>0</v>
      </c>
      <c r="BB78" s="100">
        <f>'SO 08.2 - Materíál dodáva...'!F37</f>
        <v>0</v>
      </c>
      <c r="BC78" s="100">
        <f>'SO 08.2 - Materíál dodáva...'!F38</f>
        <v>0</v>
      </c>
      <c r="BD78" s="102">
        <f>'SO 08.2 - Materíál dodáva...'!F39</f>
        <v>0</v>
      </c>
      <c r="BT78" s="103" t="s">
        <v>85</v>
      </c>
      <c r="BV78" s="103" t="s">
        <v>78</v>
      </c>
      <c r="BW78" s="103" t="s">
        <v>142</v>
      </c>
      <c r="BX78" s="103" t="s">
        <v>138</v>
      </c>
      <c r="CL78" s="103" t="s">
        <v>19</v>
      </c>
    </row>
    <row r="79" spans="1:91" s="7" customFormat="1" ht="24.75" customHeight="1" x14ac:dyDescent="0.2">
      <c r="B79" s="86"/>
      <c r="C79" s="87"/>
      <c r="D79" s="323" t="s">
        <v>143</v>
      </c>
      <c r="E79" s="323"/>
      <c r="F79" s="323"/>
      <c r="G79" s="323"/>
      <c r="H79" s="323"/>
      <c r="I79" s="88"/>
      <c r="J79" s="323" t="s">
        <v>144</v>
      </c>
      <c r="K79" s="323"/>
      <c r="L79" s="323"/>
      <c r="M79" s="323"/>
      <c r="N79" s="323"/>
      <c r="O79" s="323"/>
      <c r="P79" s="323"/>
      <c r="Q79" s="323"/>
      <c r="R79" s="323"/>
      <c r="S79" s="323"/>
      <c r="T79" s="323"/>
      <c r="U79" s="323"/>
      <c r="V79" s="323"/>
      <c r="W79" s="323"/>
      <c r="X79" s="323"/>
      <c r="Y79" s="323"/>
      <c r="Z79" s="323"/>
      <c r="AA79" s="323"/>
      <c r="AB79" s="323"/>
      <c r="AC79" s="323"/>
      <c r="AD79" s="323"/>
      <c r="AE79" s="323"/>
      <c r="AF79" s="323"/>
      <c r="AG79" s="336">
        <f>ROUND(SUM(AG80:AG81),2)</f>
        <v>0</v>
      </c>
      <c r="AH79" s="329"/>
      <c r="AI79" s="329"/>
      <c r="AJ79" s="329"/>
      <c r="AK79" s="329"/>
      <c r="AL79" s="329"/>
      <c r="AM79" s="329"/>
      <c r="AN79" s="328">
        <f t="shared" si="0"/>
        <v>0</v>
      </c>
      <c r="AO79" s="329"/>
      <c r="AP79" s="329"/>
      <c r="AQ79" s="89" t="s">
        <v>82</v>
      </c>
      <c r="AR79" s="90"/>
      <c r="AS79" s="91">
        <f>ROUND(SUM(AS80:AS81),2)</f>
        <v>0</v>
      </c>
      <c r="AT79" s="92">
        <f t="shared" si="1"/>
        <v>0</v>
      </c>
      <c r="AU79" s="93">
        <f>ROUND(SUM(AU80:AU81),5)</f>
        <v>0</v>
      </c>
      <c r="AV79" s="92">
        <f>ROUND(AZ79*L29,2)</f>
        <v>0</v>
      </c>
      <c r="AW79" s="92">
        <f>ROUND(BA79*L30,2)</f>
        <v>0</v>
      </c>
      <c r="AX79" s="92">
        <f>ROUND(BB79*L29,2)</f>
        <v>0</v>
      </c>
      <c r="AY79" s="92">
        <f>ROUND(BC79*L30,2)</f>
        <v>0</v>
      </c>
      <c r="AZ79" s="92">
        <f>ROUND(SUM(AZ80:AZ81),2)</f>
        <v>0</v>
      </c>
      <c r="BA79" s="92">
        <f>ROUND(SUM(BA80:BA81),2)</f>
        <v>0</v>
      </c>
      <c r="BB79" s="92">
        <f>ROUND(SUM(BB80:BB81),2)</f>
        <v>0</v>
      </c>
      <c r="BC79" s="92">
        <f>ROUND(SUM(BC80:BC81),2)</f>
        <v>0</v>
      </c>
      <c r="BD79" s="94">
        <f>ROUND(SUM(BD80:BD81),2)</f>
        <v>0</v>
      </c>
      <c r="BS79" s="95" t="s">
        <v>75</v>
      </c>
      <c r="BT79" s="95" t="s">
        <v>83</v>
      </c>
      <c r="BU79" s="95" t="s">
        <v>77</v>
      </c>
      <c r="BV79" s="95" t="s">
        <v>78</v>
      </c>
      <c r="BW79" s="95" t="s">
        <v>145</v>
      </c>
      <c r="BX79" s="95" t="s">
        <v>5</v>
      </c>
      <c r="CL79" s="95" t="s">
        <v>19</v>
      </c>
      <c r="CM79" s="95" t="s">
        <v>85</v>
      </c>
    </row>
    <row r="80" spans="1:91" s="4" customFormat="1" ht="16.5" customHeight="1" x14ac:dyDescent="0.2">
      <c r="A80" s="96" t="s">
        <v>86</v>
      </c>
      <c r="B80" s="51"/>
      <c r="C80" s="97"/>
      <c r="D80" s="97"/>
      <c r="E80" s="322" t="s">
        <v>146</v>
      </c>
      <c r="F80" s="322"/>
      <c r="G80" s="322"/>
      <c r="H80" s="322"/>
      <c r="I80" s="322"/>
      <c r="J80" s="97"/>
      <c r="K80" s="322" t="s">
        <v>88</v>
      </c>
      <c r="L80" s="322"/>
      <c r="M80" s="322"/>
      <c r="N80" s="322"/>
      <c r="O80" s="322"/>
      <c r="P80" s="322"/>
      <c r="Q80" s="322"/>
      <c r="R80" s="322"/>
      <c r="S80" s="322"/>
      <c r="T80" s="322"/>
      <c r="U80" s="322"/>
      <c r="V80" s="322"/>
      <c r="W80" s="322"/>
      <c r="X80" s="322"/>
      <c r="Y80" s="322"/>
      <c r="Z80" s="322"/>
      <c r="AA80" s="322"/>
      <c r="AB80" s="322"/>
      <c r="AC80" s="322"/>
      <c r="AD80" s="322"/>
      <c r="AE80" s="322"/>
      <c r="AF80" s="322"/>
      <c r="AG80" s="324">
        <f>'SO 09.1 - Železniční svršek'!J32</f>
        <v>0</v>
      </c>
      <c r="AH80" s="325"/>
      <c r="AI80" s="325"/>
      <c r="AJ80" s="325"/>
      <c r="AK80" s="325"/>
      <c r="AL80" s="325"/>
      <c r="AM80" s="325"/>
      <c r="AN80" s="324">
        <f t="shared" si="0"/>
        <v>0</v>
      </c>
      <c r="AO80" s="325"/>
      <c r="AP80" s="325"/>
      <c r="AQ80" s="98" t="s">
        <v>89</v>
      </c>
      <c r="AR80" s="53"/>
      <c r="AS80" s="99">
        <v>0</v>
      </c>
      <c r="AT80" s="100">
        <f t="shared" si="1"/>
        <v>0</v>
      </c>
      <c r="AU80" s="101">
        <f>'SO 09.1 - Železniční svršek'!P88</f>
        <v>0</v>
      </c>
      <c r="AV80" s="100">
        <f>'SO 09.1 - Železniční svršek'!J35</f>
        <v>0</v>
      </c>
      <c r="AW80" s="100">
        <f>'SO 09.1 - Železniční svršek'!J36</f>
        <v>0</v>
      </c>
      <c r="AX80" s="100">
        <f>'SO 09.1 - Železniční svršek'!J37</f>
        <v>0</v>
      </c>
      <c r="AY80" s="100">
        <f>'SO 09.1 - Železniční svršek'!J38</f>
        <v>0</v>
      </c>
      <c r="AZ80" s="100">
        <f>'SO 09.1 - Železniční svršek'!F35</f>
        <v>0</v>
      </c>
      <c r="BA80" s="100">
        <f>'SO 09.1 - Železniční svršek'!F36</f>
        <v>0</v>
      </c>
      <c r="BB80" s="100">
        <f>'SO 09.1 - Železniční svršek'!F37</f>
        <v>0</v>
      </c>
      <c r="BC80" s="100">
        <f>'SO 09.1 - Železniční svršek'!F38</f>
        <v>0</v>
      </c>
      <c r="BD80" s="102">
        <f>'SO 09.1 - Železniční svršek'!F39</f>
        <v>0</v>
      </c>
      <c r="BT80" s="103" t="s">
        <v>85</v>
      </c>
      <c r="BV80" s="103" t="s">
        <v>78</v>
      </c>
      <c r="BW80" s="103" t="s">
        <v>147</v>
      </c>
      <c r="BX80" s="103" t="s">
        <v>145</v>
      </c>
      <c r="CL80" s="103" t="s">
        <v>19</v>
      </c>
    </row>
    <row r="81" spans="1:91" s="4" customFormat="1" ht="23.25" customHeight="1" x14ac:dyDescent="0.2">
      <c r="A81" s="96" t="s">
        <v>86</v>
      </c>
      <c r="B81" s="51"/>
      <c r="C81" s="97"/>
      <c r="D81" s="97"/>
      <c r="E81" s="322" t="s">
        <v>148</v>
      </c>
      <c r="F81" s="322"/>
      <c r="G81" s="322"/>
      <c r="H81" s="322"/>
      <c r="I81" s="322"/>
      <c r="J81" s="97"/>
      <c r="K81" s="322" t="s">
        <v>92</v>
      </c>
      <c r="L81" s="322"/>
      <c r="M81" s="322"/>
      <c r="N81" s="322"/>
      <c r="O81" s="322"/>
      <c r="P81" s="322"/>
      <c r="Q81" s="322"/>
      <c r="R81" s="322"/>
      <c r="S81" s="322"/>
      <c r="T81" s="322"/>
      <c r="U81" s="322"/>
      <c r="V81" s="322"/>
      <c r="W81" s="322"/>
      <c r="X81" s="322"/>
      <c r="Y81" s="322"/>
      <c r="Z81" s="322"/>
      <c r="AA81" s="322"/>
      <c r="AB81" s="322"/>
      <c r="AC81" s="322"/>
      <c r="AD81" s="322"/>
      <c r="AE81" s="322"/>
      <c r="AF81" s="322"/>
      <c r="AG81" s="324">
        <f>'SO 09.2 - Materíál dodáva...'!J32</f>
        <v>0</v>
      </c>
      <c r="AH81" s="325"/>
      <c r="AI81" s="325"/>
      <c r="AJ81" s="325"/>
      <c r="AK81" s="325"/>
      <c r="AL81" s="325"/>
      <c r="AM81" s="325"/>
      <c r="AN81" s="324">
        <f t="shared" si="0"/>
        <v>0</v>
      </c>
      <c r="AO81" s="325"/>
      <c r="AP81" s="325"/>
      <c r="AQ81" s="98" t="s">
        <v>89</v>
      </c>
      <c r="AR81" s="53"/>
      <c r="AS81" s="99">
        <v>0</v>
      </c>
      <c r="AT81" s="100">
        <f t="shared" si="1"/>
        <v>0</v>
      </c>
      <c r="AU81" s="101">
        <f>'SO 09.2 - Materíál dodáva...'!P85</f>
        <v>0</v>
      </c>
      <c r="AV81" s="100">
        <f>'SO 09.2 - Materíál dodáva...'!J35</f>
        <v>0</v>
      </c>
      <c r="AW81" s="100">
        <f>'SO 09.2 - Materíál dodáva...'!J36</f>
        <v>0</v>
      </c>
      <c r="AX81" s="100">
        <f>'SO 09.2 - Materíál dodáva...'!J37</f>
        <v>0</v>
      </c>
      <c r="AY81" s="100">
        <f>'SO 09.2 - Materíál dodáva...'!J38</f>
        <v>0</v>
      </c>
      <c r="AZ81" s="100">
        <f>'SO 09.2 - Materíál dodáva...'!F35</f>
        <v>0</v>
      </c>
      <c r="BA81" s="100">
        <f>'SO 09.2 - Materíál dodáva...'!F36</f>
        <v>0</v>
      </c>
      <c r="BB81" s="100">
        <f>'SO 09.2 - Materíál dodáva...'!F37</f>
        <v>0</v>
      </c>
      <c r="BC81" s="100">
        <f>'SO 09.2 - Materíál dodáva...'!F38</f>
        <v>0</v>
      </c>
      <c r="BD81" s="102">
        <f>'SO 09.2 - Materíál dodáva...'!F39</f>
        <v>0</v>
      </c>
      <c r="BT81" s="103" t="s">
        <v>85</v>
      </c>
      <c r="BV81" s="103" t="s">
        <v>78</v>
      </c>
      <c r="BW81" s="103" t="s">
        <v>149</v>
      </c>
      <c r="BX81" s="103" t="s">
        <v>145</v>
      </c>
      <c r="CL81" s="103" t="s">
        <v>19</v>
      </c>
    </row>
    <row r="82" spans="1:91" s="7" customFormat="1" ht="24.75" customHeight="1" x14ac:dyDescent="0.2">
      <c r="B82" s="86"/>
      <c r="C82" s="87"/>
      <c r="D82" s="323" t="s">
        <v>150</v>
      </c>
      <c r="E82" s="323"/>
      <c r="F82" s="323"/>
      <c r="G82" s="323"/>
      <c r="H82" s="323"/>
      <c r="I82" s="88"/>
      <c r="J82" s="323" t="s">
        <v>151</v>
      </c>
      <c r="K82" s="323"/>
      <c r="L82" s="323"/>
      <c r="M82" s="323"/>
      <c r="N82" s="323"/>
      <c r="O82" s="323"/>
      <c r="P82" s="323"/>
      <c r="Q82" s="323"/>
      <c r="R82" s="323"/>
      <c r="S82" s="323"/>
      <c r="T82" s="323"/>
      <c r="U82" s="323"/>
      <c r="V82" s="323"/>
      <c r="W82" s="323"/>
      <c r="X82" s="323"/>
      <c r="Y82" s="323"/>
      <c r="Z82" s="323"/>
      <c r="AA82" s="323"/>
      <c r="AB82" s="323"/>
      <c r="AC82" s="323"/>
      <c r="AD82" s="323"/>
      <c r="AE82" s="323"/>
      <c r="AF82" s="323"/>
      <c r="AG82" s="336">
        <f>ROUND(SUM(AG83:AG84),2)</f>
        <v>0</v>
      </c>
      <c r="AH82" s="329"/>
      <c r="AI82" s="329"/>
      <c r="AJ82" s="329"/>
      <c r="AK82" s="329"/>
      <c r="AL82" s="329"/>
      <c r="AM82" s="329"/>
      <c r="AN82" s="328">
        <f t="shared" si="0"/>
        <v>0</v>
      </c>
      <c r="AO82" s="329"/>
      <c r="AP82" s="329"/>
      <c r="AQ82" s="89" t="s">
        <v>82</v>
      </c>
      <c r="AR82" s="90"/>
      <c r="AS82" s="91">
        <f>ROUND(SUM(AS83:AS84),2)</f>
        <v>0</v>
      </c>
      <c r="AT82" s="92">
        <f t="shared" si="1"/>
        <v>0</v>
      </c>
      <c r="AU82" s="93">
        <f>ROUND(SUM(AU83:AU84),5)</f>
        <v>0</v>
      </c>
      <c r="AV82" s="92">
        <f>ROUND(AZ82*L29,2)</f>
        <v>0</v>
      </c>
      <c r="AW82" s="92">
        <f>ROUND(BA82*L30,2)</f>
        <v>0</v>
      </c>
      <c r="AX82" s="92">
        <f>ROUND(BB82*L29,2)</f>
        <v>0</v>
      </c>
      <c r="AY82" s="92">
        <f>ROUND(BC82*L30,2)</f>
        <v>0</v>
      </c>
      <c r="AZ82" s="92">
        <f>ROUND(SUM(AZ83:AZ84),2)</f>
        <v>0</v>
      </c>
      <c r="BA82" s="92">
        <f>ROUND(SUM(BA83:BA84),2)</f>
        <v>0</v>
      </c>
      <c r="BB82" s="92">
        <f>ROUND(SUM(BB83:BB84),2)</f>
        <v>0</v>
      </c>
      <c r="BC82" s="92">
        <f>ROUND(SUM(BC83:BC84),2)</f>
        <v>0</v>
      </c>
      <c r="BD82" s="94">
        <f>ROUND(SUM(BD83:BD84),2)</f>
        <v>0</v>
      </c>
      <c r="BS82" s="95" t="s">
        <v>75</v>
      </c>
      <c r="BT82" s="95" t="s">
        <v>83</v>
      </c>
      <c r="BU82" s="95" t="s">
        <v>77</v>
      </c>
      <c r="BV82" s="95" t="s">
        <v>78</v>
      </c>
      <c r="BW82" s="95" t="s">
        <v>152</v>
      </c>
      <c r="BX82" s="95" t="s">
        <v>5</v>
      </c>
      <c r="CL82" s="95" t="s">
        <v>19</v>
      </c>
      <c r="CM82" s="95" t="s">
        <v>85</v>
      </c>
    </row>
    <row r="83" spans="1:91" s="4" customFormat="1" ht="16.5" customHeight="1" x14ac:dyDescent="0.2">
      <c r="A83" s="96" t="s">
        <v>86</v>
      </c>
      <c r="B83" s="51"/>
      <c r="C83" s="97"/>
      <c r="D83" s="97"/>
      <c r="E83" s="322" t="s">
        <v>153</v>
      </c>
      <c r="F83" s="322"/>
      <c r="G83" s="322"/>
      <c r="H83" s="322"/>
      <c r="I83" s="322"/>
      <c r="J83" s="97"/>
      <c r="K83" s="322" t="s">
        <v>88</v>
      </c>
      <c r="L83" s="322"/>
      <c r="M83" s="322"/>
      <c r="N83" s="322"/>
      <c r="O83" s="322"/>
      <c r="P83" s="322"/>
      <c r="Q83" s="322"/>
      <c r="R83" s="322"/>
      <c r="S83" s="322"/>
      <c r="T83" s="322"/>
      <c r="U83" s="322"/>
      <c r="V83" s="322"/>
      <c r="W83" s="322"/>
      <c r="X83" s="322"/>
      <c r="Y83" s="322"/>
      <c r="Z83" s="322"/>
      <c r="AA83" s="322"/>
      <c r="AB83" s="322"/>
      <c r="AC83" s="322"/>
      <c r="AD83" s="322"/>
      <c r="AE83" s="322"/>
      <c r="AF83" s="322"/>
      <c r="AG83" s="324">
        <f>'SO 10.1 - Železniční svršek'!J32</f>
        <v>0</v>
      </c>
      <c r="AH83" s="325"/>
      <c r="AI83" s="325"/>
      <c r="AJ83" s="325"/>
      <c r="AK83" s="325"/>
      <c r="AL83" s="325"/>
      <c r="AM83" s="325"/>
      <c r="AN83" s="324">
        <f t="shared" si="0"/>
        <v>0</v>
      </c>
      <c r="AO83" s="325"/>
      <c r="AP83" s="325"/>
      <c r="AQ83" s="98" t="s">
        <v>89</v>
      </c>
      <c r="AR83" s="53"/>
      <c r="AS83" s="99">
        <v>0</v>
      </c>
      <c r="AT83" s="100">
        <f t="shared" si="1"/>
        <v>0</v>
      </c>
      <c r="AU83" s="101">
        <f>'SO 10.1 - Železniční svršek'!P88</f>
        <v>0</v>
      </c>
      <c r="AV83" s="100">
        <f>'SO 10.1 - Železniční svršek'!J35</f>
        <v>0</v>
      </c>
      <c r="AW83" s="100">
        <f>'SO 10.1 - Železniční svršek'!J36</f>
        <v>0</v>
      </c>
      <c r="AX83" s="100">
        <f>'SO 10.1 - Železniční svršek'!J37</f>
        <v>0</v>
      </c>
      <c r="AY83" s="100">
        <f>'SO 10.1 - Železniční svršek'!J38</f>
        <v>0</v>
      </c>
      <c r="AZ83" s="100">
        <f>'SO 10.1 - Železniční svršek'!F35</f>
        <v>0</v>
      </c>
      <c r="BA83" s="100">
        <f>'SO 10.1 - Železniční svršek'!F36</f>
        <v>0</v>
      </c>
      <c r="BB83" s="100">
        <f>'SO 10.1 - Železniční svršek'!F37</f>
        <v>0</v>
      </c>
      <c r="BC83" s="100">
        <f>'SO 10.1 - Železniční svršek'!F38</f>
        <v>0</v>
      </c>
      <c r="BD83" s="102">
        <f>'SO 10.1 - Železniční svršek'!F39</f>
        <v>0</v>
      </c>
      <c r="BT83" s="103" t="s">
        <v>85</v>
      </c>
      <c r="BV83" s="103" t="s">
        <v>78</v>
      </c>
      <c r="BW83" s="103" t="s">
        <v>154</v>
      </c>
      <c r="BX83" s="103" t="s">
        <v>152</v>
      </c>
      <c r="CL83" s="103" t="s">
        <v>19</v>
      </c>
    </row>
    <row r="84" spans="1:91" s="4" customFormat="1" ht="23.25" customHeight="1" x14ac:dyDescent="0.2">
      <c r="A84" s="96" t="s">
        <v>86</v>
      </c>
      <c r="B84" s="51"/>
      <c r="C84" s="97"/>
      <c r="D84" s="97"/>
      <c r="E84" s="322" t="s">
        <v>155</v>
      </c>
      <c r="F84" s="322"/>
      <c r="G84" s="322"/>
      <c r="H84" s="322"/>
      <c r="I84" s="322"/>
      <c r="J84" s="97"/>
      <c r="K84" s="322" t="s">
        <v>92</v>
      </c>
      <c r="L84" s="322"/>
      <c r="M84" s="322"/>
      <c r="N84" s="322"/>
      <c r="O84" s="322"/>
      <c r="P84" s="322"/>
      <c r="Q84" s="322"/>
      <c r="R84" s="322"/>
      <c r="S84" s="322"/>
      <c r="T84" s="322"/>
      <c r="U84" s="322"/>
      <c r="V84" s="322"/>
      <c r="W84" s="322"/>
      <c r="X84" s="322"/>
      <c r="Y84" s="322"/>
      <c r="Z84" s="322"/>
      <c r="AA84" s="322"/>
      <c r="AB84" s="322"/>
      <c r="AC84" s="322"/>
      <c r="AD84" s="322"/>
      <c r="AE84" s="322"/>
      <c r="AF84" s="322"/>
      <c r="AG84" s="324">
        <f>'SO 10.2 - Materíál dodáva...'!J32</f>
        <v>0</v>
      </c>
      <c r="AH84" s="325"/>
      <c r="AI84" s="325"/>
      <c r="AJ84" s="325"/>
      <c r="AK84" s="325"/>
      <c r="AL84" s="325"/>
      <c r="AM84" s="325"/>
      <c r="AN84" s="324">
        <f t="shared" si="0"/>
        <v>0</v>
      </c>
      <c r="AO84" s="325"/>
      <c r="AP84" s="325"/>
      <c r="AQ84" s="98" t="s">
        <v>89</v>
      </c>
      <c r="AR84" s="53"/>
      <c r="AS84" s="99">
        <v>0</v>
      </c>
      <c r="AT84" s="100">
        <f t="shared" si="1"/>
        <v>0</v>
      </c>
      <c r="AU84" s="101">
        <f>'SO 10.2 - Materíál dodáva...'!P85</f>
        <v>0</v>
      </c>
      <c r="AV84" s="100">
        <f>'SO 10.2 - Materíál dodáva...'!J35</f>
        <v>0</v>
      </c>
      <c r="AW84" s="100">
        <f>'SO 10.2 - Materíál dodáva...'!J36</f>
        <v>0</v>
      </c>
      <c r="AX84" s="100">
        <f>'SO 10.2 - Materíál dodáva...'!J37</f>
        <v>0</v>
      </c>
      <c r="AY84" s="100">
        <f>'SO 10.2 - Materíál dodáva...'!J38</f>
        <v>0</v>
      </c>
      <c r="AZ84" s="100">
        <f>'SO 10.2 - Materíál dodáva...'!F35</f>
        <v>0</v>
      </c>
      <c r="BA84" s="100">
        <f>'SO 10.2 - Materíál dodáva...'!F36</f>
        <v>0</v>
      </c>
      <c r="BB84" s="100">
        <f>'SO 10.2 - Materíál dodáva...'!F37</f>
        <v>0</v>
      </c>
      <c r="BC84" s="100">
        <f>'SO 10.2 - Materíál dodáva...'!F38</f>
        <v>0</v>
      </c>
      <c r="BD84" s="102">
        <f>'SO 10.2 - Materíál dodáva...'!F39</f>
        <v>0</v>
      </c>
      <c r="BT84" s="103" t="s">
        <v>85</v>
      </c>
      <c r="BV84" s="103" t="s">
        <v>78</v>
      </c>
      <c r="BW84" s="103" t="s">
        <v>156</v>
      </c>
      <c r="BX84" s="103" t="s">
        <v>152</v>
      </c>
      <c r="CL84" s="103" t="s">
        <v>19</v>
      </c>
    </row>
    <row r="85" spans="1:91" s="7" customFormat="1" ht="24.75" customHeight="1" x14ac:dyDescent="0.2">
      <c r="B85" s="86"/>
      <c r="C85" s="87"/>
      <c r="D85" s="323" t="s">
        <v>157</v>
      </c>
      <c r="E85" s="323"/>
      <c r="F85" s="323"/>
      <c r="G85" s="323"/>
      <c r="H85" s="323"/>
      <c r="I85" s="88"/>
      <c r="J85" s="323" t="s">
        <v>158</v>
      </c>
      <c r="K85" s="323"/>
      <c r="L85" s="323"/>
      <c r="M85" s="323"/>
      <c r="N85" s="323"/>
      <c r="O85" s="323"/>
      <c r="P85" s="323"/>
      <c r="Q85" s="323"/>
      <c r="R85" s="323"/>
      <c r="S85" s="323"/>
      <c r="T85" s="323"/>
      <c r="U85" s="323"/>
      <c r="V85" s="323"/>
      <c r="W85" s="323"/>
      <c r="X85" s="323"/>
      <c r="Y85" s="323"/>
      <c r="Z85" s="323"/>
      <c r="AA85" s="323"/>
      <c r="AB85" s="323"/>
      <c r="AC85" s="323"/>
      <c r="AD85" s="323"/>
      <c r="AE85" s="323"/>
      <c r="AF85" s="323"/>
      <c r="AG85" s="336">
        <f>ROUND(SUM(AG86:AG87),2)</f>
        <v>0</v>
      </c>
      <c r="AH85" s="329"/>
      <c r="AI85" s="329"/>
      <c r="AJ85" s="329"/>
      <c r="AK85" s="329"/>
      <c r="AL85" s="329"/>
      <c r="AM85" s="329"/>
      <c r="AN85" s="328">
        <f t="shared" si="0"/>
        <v>0</v>
      </c>
      <c r="AO85" s="329"/>
      <c r="AP85" s="329"/>
      <c r="AQ85" s="89" t="s">
        <v>82</v>
      </c>
      <c r="AR85" s="90"/>
      <c r="AS85" s="91">
        <f>ROUND(SUM(AS86:AS87),2)</f>
        <v>0</v>
      </c>
      <c r="AT85" s="92">
        <f t="shared" si="1"/>
        <v>0</v>
      </c>
      <c r="AU85" s="93">
        <f>ROUND(SUM(AU86:AU87),5)</f>
        <v>0</v>
      </c>
      <c r="AV85" s="92">
        <f>ROUND(AZ85*L29,2)</f>
        <v>0</v>
      </c>
      <c r="AW85" s="92">
        <f>ROUND(BA85*L30,2)</f>
        <v>0</v>
      </c>
      <c r="AX85" s="92">
        <f>ROUND(BB85*L29,2)</f>
        <v>0</v>
      </c>
      <c r="AY85" s="92">
        <f>ROUND(BC85*L30,2)</f>
        <v>0</v>
      </c>
      <c r="AZ85" s="92">
        <f>ROUND(SUM(AZ86:AZ87),2)</f>
        <v>0</v>
      </c>
      <c r="BA85" s="92">
        <f>ROUND(SUM(BA86:BA87),2)</f>
        <v>0</v>
      </c>
      <c r="BB85" s="92">
        <f>ROUND(SUM(BB86:BB87),2)</f>
        <v>0</v>
      </c>
      <c r="BC85" s="92">
        <f>ROUND(SUM(BC86:BC87),2)</f>
        <v>0</v>
      </c>
      <c r="BD85" s="94">
        <f>ROUND(SUM(BD86:BD87),2)</f>
        <v>0</v>
      </c>
      <c r="BS85" s="95" t="s">
        <v>75</v>
      </c>
      <c r="BT85" s="95" t="s">
        <v>83</v>
      </c>
      <c r="BU85" s="95" t="s">
        <v>77</v>
      </c>
      <c r="BV85" s="95" t="s">
        <v>78</v>
      </c>
      <c r="BW85" s="95" t="s">
        <v>159</v>
      </c>
      <c r="BX85" s="95" t="s">
        <v>5</v>
      </c>
      <c r="CL85" s="95" t="s">
        <v>19</v>
      </c>
      <c r="CM85" s="95" t="s">
        <v>85</v>
      </c>
    </row>
    <row r="86" spans="1:91" s="4" customFormat="1" ht="16.5" customHeight="1" x14ac:dyDescent="0.2">
      <c r="A86" s="96" t="s">
        <v>86</v>
      </c>
      <c r="B86" s="51"/>
      <c r="C86" s="97"/>
      <c r="D86" s="97"/>
      <c r="E86" s="322" t="s">
        <v>160</v>
      </c>
      <c r="F86" s="322"/>
      <c r="G86" s="322"/>
      <c r="H86" s="322"/>
      <c r="I86" s="322"/>
      <c r="J86" s="97"/>
      <c r="K86" s="322" t="s">
        <v>88</v>
      </c>
      <c r="L86" s="322"/>
      <c r="M86" s="322"/>
      <c r="N86" s="322"/>
      <c r="O86" s="322"/>
      <c r="P86" s="322"/>
      <c r="Q86" s="322"/>
      <c r="R86" s="322"/>
      <c r="S86" s="322"/>
      <c r="T86" s="322"/>
      <c r="U86" s="322"/>
      <c r="V86" s="322"/>
      <c r="W86" s="322"/>
      <c r="X86" s="322"/>
      <c r="Y86" s="322"/>
      <c r="Z86" s="322"/>
      <c r="AA86" s="322"/>
      <c r="AB86" s="322"/>
      <c r="AC86" s="322"/>
      <c r="AD86" s="322"/>
      <c r="AE86" s="322"/>
      <c r="AF86" s="322"/>
      <c r="AG86" s="324">
        <f>'SO 11.1 - Železniční svršek'!J32</f>
        <v>0</v>
      </c>
      <c r="AH86" s="325"/>
      <c r="AI86" s="325"/>
      <c r="AJ86" s="325"/>
      <c r="AK86" s="325"/>
      <c r="AL86" s="325"/>
      <c r="AM86" s="325"/>
      <c r="AN86" s="324">
        <f t="shared" si="0"/>
        <v>0</v>
      </c>
      <c r="AO86" s="325"/>
      <c r="AP86" s="325"/>
      <c r="AQ86" s="98" t="s">
        <v>89</v>
      </c>
      <c r="AR86" s="53"/>
      <c r="AS86" s="99">
        <v>0</v>
      </c>
      <c r="AT86" s="100">
        <f t="shared" si="1"/>
        <v>0</v>
      </c>
      <c r="AU86" s="101">
        <f>'SO 11.1 - Železniční svršek'!P88</f>
        <v>0</v>
      </c>
      <c r="AV86" s="100">
        <f>'SO 11.1 - Železniční svršek'!J35</f>
        <v>0</v>
      </c>
      <c r="AW86" s="100">
        <f>'SO 11.1 - Železniční svršek'!J36</f>
        <v>0</v>
      </c>
      <c r="AX86" s="100">
        <f>'SO 11.1 - Železniční svršek'!J37</f>
        <v>0</v>
      </c>
      <c r="AY86" s="100">
        <f>'SO 11.1 - Železniční svršek'!J38</f>
        <v>0</v>
      </c>
      <c r="AZ86" s="100">
        <f>'SO 11.1 - Železniční svršek'!F35</f>
        <v>0</v>
      </c>
      <c r="BA86" s="100">
        <f>'SO 11.1 - Železniční svršek'!F36</f>
        <v>0</v>
      </c>
      <c r="BB86" s="100">
        <f>'SO 11.1 - Železniční svršek'!F37</f>
        <v>0</v>
      </c>
      <c r="BC86" s="100">
        <f>'SO 11.1 - Železniční svršek'!F38</f>
        <v>0</v>
      </c>
      <c r="BD86" s="102">
        <f>'SO 11.1 - Železniční svršek'!F39</f>
        <v>0</v>
      </c>
      <c r="BT86" s="103" t="s">
        <v>85</v>
      </c>
      <c r="BV86" s="103" t="s">
        <v>78</v>
      </c>
      <c r="BW86" s="103" t="s">
        <v>161</v>
      </c>
      <c r="BX86" s="103" t="s">
        <v>159</v>
      </c>
      <c r="CL86" s="103" t="s">
        <v>19</v>
      </c>
    </row>
    <row r="87" spans="1:91" s="4" customFormat="1" ht="23.25" customHeight="1" x14ac:dyDescent="0.2">
      <c r="A87" s="96" t="s">
        <v>86</v>
      </c>
      <c r="B87" s="51"/>
      <c r="C87" s="97"/>
      <c r="D87" s="97"/>
      <c r="E87" s="322" t="s">
        <v>162</v>
      </c>
      <c r="F87" s="322"/>
      <c r="G87" s="322"/>
      <c r="H87" s="322"/>
      <c r="I87" s="322"/>
      <c r="J87" s="97"/>
      <c r="K87" s="322" t="s">
        <v>92</v>
      </c>
      <c r="L87" s="322"/>
      <c r="M87" s="322"/>
      <c r="N87" s="322"/>
      <c r="O87" s="322"/>
      <c r="P87" s="322"/>
      <c r="Q87" s="322"/>
      <c r="R87" s="322"/>
      <c r="S87" s="322"/>
      <c r="T87" s="322"/>
      <c r="U87" s="322"/>
      <c r="V87" s="322"/>
      <c r="W87" s="322"/>
      <c r="X87" s="322"/>
      <c r="Y87" s="322"/>
      <c r="Z87" s="322"/>
      <c r="AA87" s="322"/>
      <c r="AB87" s="322"/>
      <c r="AC87" s="322"/>
      <c r="AD87" s="322"/>
      <c r="AE87" s="322"/>
      <c r="AF87" s="322"/>
      <c r="AG87" s="324">
        <f>'SO 11.2 - Materíál dodáva...'!J32</f>
        <v>0</v>
      </c>
      <c r="AH87" s="325"/>
      <c r="AI87" s="325"/>
      <c r="AJ87" s="325"/>
      <c r="AK87" s="325"/>
      <c r="AL87" s="325"/>
      <c r="AM87" s="325"/>
      <c r="AN87" s="324">
        <f t="shared" si="0"/>
        <v>0</v>
      </c>
      <c r="AO87" s="325"/>
      <c r="AP87" s="325"/>
      <c r="AQ87" s="98" t="s">
        <v>89</v>
      </c>
      <c r="AR87" s="53"/>
      <c r="AS87" s="99">
        <v>0</v>
      </c>
      <c r="AT87" s="100">
        <f t="shared" si="1"/>
        <v>0</v>
      </c>
      <c r="AU87" s="101">
        <f>'SO 11.2 - Materíál dodáva...'!P85</f>
        <v>0</v>
      </c>
      <c r="AV87" s="100">
        <f>'SO 11.2 - Materíál dodáva...'!J35</f>
        <v>0</v>
      </c>
      <c r="AW87" s="100">
        <f>'SO 11.2 - Materíál dodáva...'!J36</f>
        <v>0</v>
      </c>
      <c r="AX87" s="100">
        <f>'SO 11.2 - Materíál dodáva...'!J37</f>
        <v>0</v>
      </c>
      <c r="AY87" s="100">
        <f>'SO 11.2 - Materíál dodáva...'!J38</f>
        <v>0</v>
      </c>
      <c r="AZ87" s="100">
        <f>'SO 11.2 - Materíál dodáva...'!F35</f>
        <v>0</v>
      </c>
      <c r="BA87" s="100">
        <f>'SO 11.2 - Materíál dodáva...'!F36</f>
        <v>0</v>
      </c>
      <c r="BB87" s="100">
        <f>'SO 11.2 - Materíál dodáva...'!F37</f>
        <v>0</v>
      </c>
      <c r="BC87" s="100">
        <f>'SO 11.2 - Materíál dodáva...'!F38</f>
        <v>0</v>
      </c>
      <c r="BD87" s="102">
        <f>'SO 11.2 - Materíál dodáva...'!F39</f>
        <v>0</v>
      </c>
      <c r="BT87" s="103" t="s">
        <v>85</v>
      </c>
      <c r="BV87" s="103" t="s">
        <v>78</v>
      </c>
      <c r="BW87" s="103" t="s">
        <v>163</v>
      </c>
      <c r="BX87" s="103" t="s">
        <v>159</v>
      </c>
      <c r="CL87" s="103" t="s">
        <v>19</v>
      </c>
    </row>
    <row r="88" spans="1:91" s="7" customFormat="1" ht="24.75" customHeight="1" x14ac:dyDescent="0.2">
      <c r="B88" s="86"/>
      <c r="C88" s="87"/>
      <c r="D88" s="323" t="s">
        <v>164</v>
      </c>
      <c r="E88" s="323"/>
      <c r="F88" s="323"/>
      <c r="G88" s="323"/>
      <c r="H88" s="323"/>
      <c r="I88" s="88"/>
      <c r="J88" s="323" t="s">
        <v>165</v>
      </c>
      <c r="K88" s="323"/>
      <c r="L88" s="323"/>
      <c r="M88" s="323"/>
      <c r="N88" s="323"/>
      <c r="O88" s="323"/>
      <c r="P88" s="323"/>
      <c r="Q88" s="323"/>
      <c r="R88" s="323"/>
      <c r="S88" s="323"/>
      <c r="T88" s="323"/>
      <c r="U88" s="323"/>
      <c r="V88" s="323"/>
      <c r="W88" s="323"/>
      <c r="X88" s="323"/>
      <c r="Y88" s="323"/>
      <c r="Z88" s="323"/>
      <c r="AA88" s="323"/>
      <c r="AB88" s="323"/>
      <c r="AC88" s="323"/>
      <c r="AD88" s="323"/>
      <c r="AE88" s="323"/>
      <c r="AF88" s="323"/>
      <c r="AG88" s="336">
        <f>ROUND(SUM(AG89:AG92),2)</f>
        <v>0</v>
      </c>
      <c r="AH88" s="329"/>
      <c r="AI88" s="329"/>
      <c r="AJ88" s="329"/>
      <c r="AK88" s="329"/>
      <c r="AL88" s="329"/>
      <c r="AM88" s="329"/>
      <c r="AN88" s="328">
        <f t="shared" si="0"/>
        <v>0</v>
      </c>
      <c r="AO88" s="329"/>
      <c r="AP88" s="329"/>
      <c r="AQ88" s="89" t="s">
        <v>82</v>
      </c>
      <c r="AR88" s="90"/>
      <c r="AS88" s="91">
        <f>ROUND(SUM(AS89:AS92),2)</f>
        <v>0</v>
      </c>
      <c r="AT88" s="92">
        <f t="shared" si="1"/>
        <v>0</v>
      </c>
      <c r="AU88" s="93">
        <f>ROUND(SUM(AU89:AU92),5)</f>
        <v>0</v>
      </c>
      <c r="AV88" s="92">
        <f>ROUND(AZ88*L29,2)</f>
        <v>0</v>
      </c>
      <c r="AW88" s="92">
        <f>ROUND(BA88*L30,2)</f>
        <v>0</v>
      </c>
      <c r="AX88" s="92">
        <f>ROUND(BB88*L29,2)</f>
        <v>0</v>
      </c>
      <c r="AY88" s="92">
        <f>ROUND(BC88*L30,2)</f>
        <v>0</v>
      </c>
      <c r="AZ88" s="92">
        <f>ROUND(SUM(AZ89:AZ92),2)</f>
        <v>0</v>
      </c>
      <c r="BA88" s="92">
        <f>ROUND(SUM(BA89:BA92),2)</f>
        <v>0</v>
      </c>
      <c r="BB88" s="92">
        <f>ROUND(SUM(BB89:BB92),2)</f>
        <v>0</v>
      </c>
      <c r="BC88" s="92">
        <f>ROUND(SUM(BC89:BC92),2)</f>
        <v>0</v>
      </c>
      <c r="BD88" s="94">
        <f>ROUND(SUM(BD89:BD92),2)</f>
        <v>0</v>
      </c>
      <c r="BS88" s="95" t="s">
        <v>75</v>
      </c>
      <c r="BT88" s="95" t="s">
        <v>83</v>
      </c>
      <c r="BU88" s="95" t="s">
        <v>77</v>
      </c>
      <c r="BV88" s="95" t="s">
        <v>78</v>
      </c>
      <c r="BW88" s="95" t="s">
        <v>166</v>
      </c>
      <c r="BX88" s="95" t="s">
        <v>5</v>
      </c>
      <c r="CL88" s="95" t="s">
        <v>19</v>
      </c>
      <c r="CM88" s="95" t="s">
        <v>85</v>
      </c>
    </row>
    <row r="89" spans="1:91" s="4" customFormat="1" ht="23.25" customHeight="1" x14ac:dyDescent="0.2">
      <c r="A89" s="96" t="s">
        <v>86</v>
      </c>
      <c r="B89" s="51"/>
      <c r="C89" s="97"/>
      <c r="D89" s="97"/>
      <c r="E89" s="322" t="s">
        <v>167</v>
      </c>
      <c r="F89" s="322"/>
      <c r="G89" s="322"/>
      <c r="H89" s="322"/>
      <c r="I89" s="322"/>
      <c r="J89" s="97"/>
      <c r="K89" s="322" t="s">
        <v>168</v>
      </c>
      <c r="L89" s="322"/>
      <c r="M89" s="322"/>
      <c r="N89" s="322"/>
      <c r="O89" s="322"/>
      <c r="P89" s="322"/>
      <c r="Q89" s="322"/>
      <c r="R89" s="322"/>
      <c r="S89" s="322"/>
      <c r="T89" s="322"/>
      <c r="U89" s="322"/>
      <c r="V89" s="322"/>
      <c r="W89" s="322"/>
      <c r="X89" s="322"/>
      <c r="Y89" s="322"/>
      <c r="Z89" s="322"/>
      <c r="AA89" s="322"/>
      <c r="AB89" s="322"/>
      <c r="AC89" s="322"/>
      <c r="AD89" s="322"/>
      <c r="AE89" s="322"/>
      <c r="AF89" s="322"/>
      <c r="AG89" s="324">
        <f>'SO 12.1 - Trať Summerau -...'!J32</f>
        <v>0</v>
      </c>
      <c r="AH89" s="325"/>
      <c r="AI89" s="325"/>
      <c r="AJ89" s="325"/>
      <c r="AK89" s="325"/>
      <c r="AL89" s="325"/>
      <c r="AM89" s="325"/>
      <c r="AN89" s="324">
        <f t="shared" si="0"/>
        <v>0</v>
      </c>
      <c r="AO89" s="325"/>
      <c r="AP89" s="325"/>
      <c r="AQ89" s="98" t="s">
        <v>89</v>
      </c>
      <c r="AR89" s="53"/>
      <c r="AS89" s="99">
        <v>0</v>
      </c>
      <c r="AT89" s="100">
        <f t="shared" si="1"/>
        <v>0</v>
      </c>
      <c r="AU89" s="101">
        <f>'SO 12.1 - Trať Summerau -...'!P88</f>
        <v>0</v>
      </c>
      <c r="AV89" s="100">
        <f>'SO 12.1 - Trať Summerau -...'!J35</f>
        <v>0</v>
      </c>
      <c r="AW89" s="100">
        <f>'SO 12.1 - Trať Summerau -...'!J36</f>
        <v>0</v>
      </c>
      <c r="AX89" s="100">
        <f>'SO 12.1 - Trať Summerau -...'!J37</f>
        <v>0</v>
      </c>
      <c r="AY89" s="100">
        <f>'SO 12.1 - Trať Summerau -...'!J38</f>
        <v>0</v>
      </c>
      <c r="AZ89" s="100">
        <f>'SO 12.1 - Trať Summerau -...'!F35</f>
        <v>0</v>
      </c>
      <c r="BA89" s="100">
        <f>'SO 12.1 - Trať Summerau -...'!F36</f>
        <v>0</v>
      </c>
      <c r="BB89" s="100">
        <f>'SO 12.1 - Trať Summerau -...'!F37</f>
        <v>0</v>
      </c>
      <c r="BC89" s="100">
        <f>'SO 12.1 - Trať Summerau -...'!F38</f>
        <v>0</v>
      </c>
      <c r="BD89" s="102">
        <f>'SO 12.1 - Trať Summerau -...'!F39</f>
        <v>0</v>
      </c>
      <c r="BT89" s="103" t="s">
        <v>85</v>
      </c>
      <c r="BV89" s="103" t="s">
        <v>78</v>
      </c>
      <c r="BW89" s="103" t="s">
        <v>169</v>
      </c>
      <c r="BX89" s="103" t="s">
        <v>166</v>
      </c>
      <c r="CL89" s="103" t="s">
        <v>19</v>
      </c>
    </row>
    <row r="90" spans="1:91" s="4" customFormat="1" ht="35.25" customHeight="1" x14ac:dyDescent="0.2">
      <c r="A90" s="96" t="s">
        <v>86</v>
      </c>
      <c r="B90" s="51"/>
      <c r="C90" s="97"/>
      <c r="D90" s="97"/>
      <c r="E90" s="322" t="s">
        <v>170</v>
      </c>
      <c r="F90" s="322"/>
      <c r="G90" s="322"/>
      <c r="H90" s="322"/>
      <c r="I90" s="322"/>
      <c r="J90" s="97"/>
      <c r="K90" s="322" t="s">
        <v>171</v>
      </c>
      <c r="L90" s="322"/>
      <c r="M90" s="322"/>
      <c r="N90" s="322"/>
      <c r="O90" s="322"/>
      <c r="P90" s="322"/>
      <c r="Q90" s="322"/>
      <c r="R90" s="322"/>
      <c r="S90" s="322"/>
      <c r="T90" s="322"/>
      <c r="U90" s="322"/>
      <c r="V90" s="322"/>
      <c r="W90" s="322"/>
      <c r="X90" s="322"/>
      <c r="Y90" s="322"/>
      <c r="Z90" s="322"/>
      <c r="AA90" s="322"/>
      <c r="AB90" s="322"/>
      <c r="AC90" s="322"/>
      <c r="AD90" s="322"/>
      <c r="AE90" s="322"/>
      <c r="AF90" s="322"/>
      <c r="AG90" s="324">
        <f>'SO 12.2 - Trať Summerau -...'!J32</f>
        <v>0</v>
      </c>
      <c r="AH90" s="325"/>
      <c r="AI90" s="325"/>
      <c r="AJ90" s="325"/>
      <c r="AK90" s="325"/>
      <c r="AL90" s="325"/>
      <c r="AM90" s="325"/>
      <c r="AN90" s="324">
        <f t="shared" si="0"/>
        <v>0</v>
      </c>
      <c r="AO90" s="325"/>
      <c r="AP90" s="325"/>
      <c r="AQ90" s="98" t="s">
        <v>89</v>
      </c>
      <c r="AR90" s="53"/>
      <c r="AS90" s="99">
        <v>0</v>
      </c>
      <c r="AT90" s="100">
        <f t="shared" si="1"/>
        <v>0</v>
      </c>
      <c r="AU90" s="101">
        <f>'SO 12.2 - Trať Summerau -...'!P85</f>
        <v>0</v>
      </c>
      <c r="AV90" s="100">
        <f>'SO 12.2 - Trať Summerau -...'!J35</f>
        <v>0</v>
      </c>
      <c r="AW90" s="100">
        <f>'SO 12.2 - Trať Summerau -...'!J36</f>
        <v>0</v>
      </c>
      <c r="AX90" s="100">
        <f>'SO 12.2 - Trať Summerau -...'!J37</f>
        <v>0</v>
      </c>
      <c r="AY90" s="100">
        <f>'SO 12.2 - Trať Summerau -...'!J38</f>
        <v>0</v>
      </c>
      <c r="AZ90" s="100">
        <f>'SO 12.2 - Trať Summerau -...'!F35</f>
        <v>0</v>
      </c>
      <c r="BA90" s="100">
        <f>'SO 12.2 - Trať Summerau -...'!F36</f>
        <v>0</v>
      </c>
      <c r="BB90" s="100">
        <f>'SO 12.2 - Trať Summerau -...'!F37</f>
        <v>0</v>
      </c>
      <c r="BC90" s="100">
        <f>'SO 12.2 - Trať Summerau -...'!F38</f>
        <v>0</v>
      </c>
      <c r="BD90" s="102">
        <f>'SO 12.2 - Trať Summerau -...'!F39</f>
        <v>0</v>
      </c>
      <c r="BT90" s="103" t="s">
        <v>85</v>
      </c>
      <c r="BV90" s="103" t="s">
        <v>78</v>
      </c>
      <c r="BW90" s="103" t="s">
        <v>172</v>
      </c>
      <c r="BX90" s="103" t="s">
        <v>166</v>
      </c>
      <c r="CL90" s="103" t="s">
        <v>19</v>
      </c>
    </row>
    <row r="91" spans="1:91" s="4" customFormat="1" ht="23.25" customHeight="1" x14ac:dyDescent="0.2">
      <c r="A91" s="96" t="s">
        <v>86</v>
      </c>
      <c r="B91" s="51"/>
      <c r="C91" s="97"/>
      <c r="D91" s="97"/>
      <c r="E91" s="322" t="s">
        <v>173</v>
      </c>
      <c r="F91" s="322"/>
      <c r="G91" s="322"/>
      <c r="H91" s="322"/>
      <c r="I91" s="322"/>
      <c r="J91" s="97"/>
      <c r="K91" s="322" t="s">
        <v>174</v>
      </c>
      <c r="L91" s="322"/>
      <c r="M91" s="322"/>
      <c r="N91" s="322"/>
      <c r="O91" s="322"/>
      <c r="P91" s="322"/>
      <c r="Q91" s="322"/>
      <c r="R91" s="322"/>
      <c r="S91" s="322"/>
      <c r="T91" s="322"/>
      <c r="U91" s="322"/>
      <c r="V91" s="322"/>
      <c r="W91" s="322"/>
      <c r="X91" s="322"/>
      <c r="Y91" s="322"/>
      <c r="Z91" s="322"/>
      <c r="AA91" s="322"/>
      <c r="AB91" s="322"/>
      <c r="AC91" s="322"/>
      <c r="AD91" s="322"/>
      <c r="AE91" s="322"/>
      <c r="AF91" s="322"/>
      <c r="AG91" s="324">
        <f>'SO 12.3 - Trať ČB - Černý...'!J32</f>
        <v>0</v>
      </c>
      <c r="AH91" s="325"/>
      <c r="AI91" s="325"/>
      <c r="AJ91" s="325"/>
      <c r="AK91" s="325"/>
      <c r="AL91" s="325"/>
      <c r="AM91" s="325"/>
      <c r="AN91" s="324">
        <f t="shared" si="0"/>
        <v>0</v>
      </c>
      <c r="AO91" s="325"/>
      <c r="AP91" s="325"/>
      <c r="AQ91" s="98" t="s">
        <v>89</v>
      </c>
      <c r="AR91" s="53"/>
      <c r="AS91" s="99">
        <v>0</v>
      </c>
      <c r="AT91" s="100">
        <f t="shared" si="1"/>
        <v>0</v>
      </c>
      <c r="AU91" s="101">
        <f>'SO 12.3 - Trať ČB - Černý...'!P88</f>
        <v>0</v>
      </c>
      <c r="AV91" s="100">
        <f>'SO 12.3 - Trať ČB - Černý...'!J35</f>
        <v>0</v>
      </c>
      <c r="AW91" s="100">
        <f>'SO 12.3 - Trať ČB - Černý...'!J36</f>
        <v>0</v>
      </c>
      <c r="AX91" s="100">
        <f>'SO 12.3 - Trať ČB - Černý...'!J37</f>
        <v>0</v>
      </c>
      <c r="AY91" s="100">
        <f>'SO 12.3 - Trať ČB - Černý...'!J38</f>
        <v>0</v>
      </c>
      <c r="AZ91" s="100">
        <f>'SO 12.3 - Trať ČB - Černý...'!F35</f>
        <v>0</v>
      </c>
      <c r="BA91" s="100">
        <f>'SO 12.3 - Trať ČB - Černý...'!F36</f>
        <v>0</v>
      </c>
      <c r="BB91" s="100">
        <f>'SO 12.3 - Trať ČB - Černý...'!F37</f>
        <v>0</v>
      </c>
      <c r="BC91" s="100">
        <f>'SO 12.3 - Trať ČB - Černý...'!F38</f>
        <v>0</v>
      </c>
      <c r="BD91" s="102">
        <f>'SO 12.3 - Trať ČB - Černý...'!F39</f>
        <v>0</v>
      </c>
      <c r="BT91" s="103" t="s">
        <v>85</v>
      </c>
      <c r="BV91" s="103" t="s">
        <v>78</v>
      </c>
      <c r="BW91" s="103" t="s">
        <v>175</v>
      </c>
      <c r="BX91" s="103" t="s">
        <v>166</v>
      </c>
      <c r="CL91" s="103" t="s">
        <v>19</v>
      </c>
    </row>
    <row r="92" spans="1:91" s="4" customFormat="1" ht="35.25" customHeight="1" x14ac:dyDescent="0.2">
      <c r="A92" s="96" t="s">
        <v>86</v>
      </c>
      <c r="B92" s="51"/>
      <c r="C92" s="97"/>
      <c r="D92" s="97"/>
      <c r="E92" s="322" t="s">
        <v>176</v>
      </c>
      <c r="F92" s="322"/>
      <c r="G92" s="322"/>
      <c r="H92" s="322"/>
      <c r="I92" s="322"/>
      <c r="J92" s="97"/>
      <c r="K92" s="322" t="s">
        <v>177</v>
      </c>
      <c r="L92" s="322"/>
      <c r="M92" s="322"/>
      <c r="N92" s="322"/>
      <c r="O92" s="322"/>
      <c r="P92" s="322"/>
      <c r="Q92" s="322"/>
      <c r="R92" s="322"/>
      <c r="S92" s="322"/>
      <c r="T92" s="322"/>
      <c r="U92" s="322"/>
      <c r="V92" s="322"/>
      <c r="W92" s="322"/>
      <c r="X92" s="322"/>
      <c r="Y92" s="322"/>
      <c r="Z92" s="322"/>
      <c r="AA92" s="322"/>
      <c r="AB92" s="322"/>
      <c r="AC92" s="322"/>
      <c r="AD92" s="322"/>
      <c r="AE92" s="322"/>
      <c r="AF92" s="322"/>
      <c r="AG92" s="324">
        <f>'SO 12.4 - Trať ČB - Černý...'!J32</f>
        <v>0</v>
      </c>
      <c r="AH92" s="325"/>
      <c r="AI92" s="325"/>
      <c r="AJ92" s="325"/>
      <c r="AK92" s="325"/>
      <c r="AL92" s="325"/>
      <c r="AM92" s="325"/>
      <c r="AN92" s="324">
        <f t="shared" si="0"/>
        <v>0</v>
      </c>
      <c r="AO92" s="325"/>
      <c r="AP92" s="325"/>
      <c r="AQ92" s="98" t="s">
        <v>89</v>
      </c>
      <c r="AR92" s="53"/>
      <c r="AS92" s="99">
        <v>0</v>
      </c>
      <c r="AT92" s="100">
        <f t="shared" si="1"/>
        <v>0</v>
      </c>
      <c r="AU92" s="101">
        <f>'SO 12.4 - Trať ČB - Černý...'!P85</f>
        <v>0</v>
      </c>
      <c r="AV92" s="100">
        <f>'SO 12.4 - Trať ČB - Černý...'!J35</f>
        <v>0</v>
      </c>
      <c r="AW92" s="100">
        <f>'SO 12.4 - Trať ČB - Černý...'!J36</f>
        <v>0</v>
      </c>
      <c r="AX92" s="100">
        <f>'SO 12.4 - Trať ČB - Černý...'!J37</f>
        <v>0</v>
      </c>
      <c r="AY92" s="100">
        <f>'SO 12.4 - Trať ČB - Černý...'!J38</f>
        <v>0</v>
      </c>
      <c r="AZ92" s="100">
        <f>'SO 12.4 - Trať ČB - Černý...'!F35</f>
        <v>0</v>
      </c>
      <c r="BA92" s="100">
        <f>'SO 12.4 - Trať ČB - Černý...'!F36</f>
        <v>0</v>
      </c>
      <c r="BB92" s="100">
        <f>'SO 12.4 - Trať ČB - Černý...'!F37</f>
        <v>0</v>
      </c>
      <c r="BC92" s="100">
        <f>'SO 12.4 - Trať ČB - Černý...'!F38</f>
        <v>0</v>
      </c>
      <c r="BD92" s="102">
        <f>'SO 12.4 - Trať ČB - Černý...'!F39</f>
        <v>0</v>
      </c>
      <c r="BT92" s="103" t="s">
        <v>85</v>
      </c>
      <c r="BV92" s="103" t="s">
        <v>78</v>
      </c>
      <c r="BW92" s="103" t="s">
        <v>178</v>
      </c>
      <c r="BX92" s="103" t="s">
        <v>166</v>
      </c>
      <c r="CL92" s="103" t="s">
        <v>19</v>
      </c>
    </row>
    <row r="93" spans="1:91" s="7" customFormat="1" ht="16.5" customHeight="1" x14ac:dyDescent="0.2">
      <c r="A93" s="96" t="s">
        <v>86</v>
      </c>
      <c r="B93" s="86"/>
      <c r="C93" s="87"/>
      <c r="D93" s="323" t="s">
        <v>179</v>
      </c>
      <c r="E93" s="323"/>
      <c r="F93" s="323"/>
      <c r="G93" s="323"/>
      <c r="H93" s="323"/>
      <c r="I93" s="88"/>
      <c r="J93" s="323" t="s">
        <v>180</v>
      </c>
      <c r="K93" s="323"/>
      <c r="L93" s="323"/>
      <c r="M93" s="323"/>
      <c r="N93" s="323"/>
      <c r="O93" s="323"/>
      <c r="P93" s="323"/>
      <c r="Q93" s="323"/>
      <c r="R93" s="323"/>
      <c r="S93" s="323"/>
      <c r="T93" s="323"/>
      <c r="U93" s="323"/>
      <c r="V93" s="323"/>
      <c r="W93" s="323"/>
      <c r="X93" s="323"/>
      <c r="Y93" s="323"/>
      <c r="Z93" s="323"/>
      <c r="AA93" s="323"/>
      <c r="AB93" s="323"/>
      <c r="AC93" s="323"/>
      <c r="AD93" s="323"/>
      <c r="AE93" s="323"/>
      <c r="AF93" s="323"/>
      <c r="AG93" s="328">
        <f>'VON - Vedlejší ostatní ná...'!J30</f>
        <v>0</v>
      </c>
      <c r="AH93" s="329"/>
      <c r="AI93" s="329"/>
      <c r="AJ93" s="329"/>
      <c r="AK93" s="329"/>
      <c r="AL93" s="329"/>
      <c r="AM93" s="329"/>
      <c r="AN93" s="328">
        <f t="shared" si="0"/>
        <v>0</v>
      </c>
      <c r="AO93" s="329"/>
      <c r="AP93" s="329"/>
      <c r="AQ93" s="89" t="s">
        <v>82</v>
      </c>
      <c r="AR93" s="90"/>
      <c r="AS93" s="104">
        <v>0</v>
      </c>
      <c r="AT93" s="105">
        <f t="shared" si="1"/>
        <v>0</v>
      </c>
      <c r="AU93" s="106">
        <f>'VON - Vedlejší ostatní ná...'!P80</f>
        <v>0</v>
      </c>
      <c r="AV93" s="105">
        <f>'VON - Vedlejší ostatní ná...'!J33</f>
        <v>0</v>
      </c>
      <c r="AW93" s="105">
        <f>'VON - Vedlejší ostatní ná...'!J34</f>
        <v>0</v>
      </c>
      <c r="AX93" s="105">
        <f>'VON - Vedlejší ostatní ná...'!J35</f>
        <v>0</v>
      </c>
      <c r="AY93" s="105">
        <f>'VON - Vedlejší ostatní ná...'!J36</f>
        <v>0</v>
      </c>
      <c r="AZ93" s="105">
        <f>'VON - Vedlejší ostatní ná...'!F33</f>
        <v>0</v>
      </c>
      <c r="BA93" s="105">
        <f>'VON - Vedlejší ostatní ná...'!F34</f>
        <v>0</v>
      </c>
      <c r="BB93" s="105">
        <f>'VON - Vedlejší ostatní ná...'!F35</f>
        <v>0</v>
      </c>
      <c r="BC93" s="105">
        <f>'VON - Vedlejší ostatní ná...'!F36</f>
        <v>0</v>
      </c>
      <c r="BD93" s="107">
        <f>'VON - Vedlejší ostatní ná...'!F37</f>
        <v>0</v>
      </c>
      <c r="BT93" s="95" t="s">
        <v>83</v>
      </c>
      <c r="BV93" s="95" t="s">
        <v>78</v>
      </c>
      <c r="BW93" s="95" t="s">
        <v>181</v>
      </c>
      <c r="BX93" s="95" t="s">
        <v>5</v>
      </c>
      <c r="CL93" s="95" t="s">
        <v>19</v>
      </c>
      <c r="CM93" s="95" t="s">
        <v>85</v>
      </c>
    </row>
    <row r="94" spans="1:91" s="2" customFormat="1" ht="30" customHeight="1" x14ac:dyDescent="0.2">
      <c r="A94" s="34"/>
      <c r="B94" s="35"/>
      <c r="C94" s="36"/>
      <c r="D94" s="36"/>
      <c r="E94" s="36"/>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c r="AG94" s="36"/>
      <c r="AH94" s="36"/>
      <c r="AI94" s="36"/>
      <c r="AJ94" s="36"/>
      <c r="AK94" s="36"/>
      <c r="AL94" s="36"/>
      <c r="AM94" s="36"/>
      <c r="AN94" s="36"/>
      <c r="AO94" s="36"/>
      <c r="AP94" s="36"/>
      <c r="AQ94" s="36"/>
      <c r="AR94" s="39"/>
      <c r="AS94" s="34"/>
      <c r="AT94" s="34"/>
      <c r="AU94" s="34"/>
      <c r="AV94" s="34"/>
      <c r="AW94" s="34"/>
      <c r="AX94" s="34"/>
      <c r="AY94" s="34"/>
      <c r="AZ94" s="34"/>
      <c r="BA94" s="34"/>
      <c r="BB94" s="34"/>
      <c r="BC94" s="34"/>
      <c r="BD94" s="34"/>
      <c r="BE94" s="34"/>
    </row>
    <row r="95" spans="1:91" s="2" customFormat="1" ht="6.95" customHeight="1" x14ac:dyDescent="0.2">
      <c r="A95" s="34"/>
      <c r="B95" s="47"/>
      <c r="C95" s="48"/>
      <c r="D95" s="48"/>
      <c r="E95" s="48"/>
      <c r="F95" s="48"/>
      <c r="G95" s="48"/>
      <c r="H95" s="48"/>
      <c r="I95" s="48"/>
      <c r="J95" s="48"/>
      <c r="K95" s="48"/>
      <c r="L95" s="48"/>
      <c r="M95" s="48"/>
      <c r="N95" s="48"/>
      <c r="O95" s="48"/>
      <c r="P95" s="48"/>
      <c r="Q95" s="48"/>
      <c r="R95" s="48"/>
      <c r="S95" s="48"/>
      <c r="T95" s="48"/>
      <c r="U95" s="48"/>
      <c r="V95" s="48"/>
      <c r="W95" s="48"/>
      <c r="X95" s="48"/>
      <c r="Y95" s="48"/>
      <c r="Z95" s="48"/>
      <c r="AA95" s="48"/>
      <c r="AB95" s="48"/>
      <c r="AC95" s="48"/>
      <c r="AD95" s="48"/>
      <c r="AE95" s="48"/>
      <c r="AF95" s="48"/>
      <c r="AG95" s="48"/>
      <c r="AH95" s="48"/>
      <c r="AI95" s="48"/>
      <c r="AJ95" s="48"/>
      <c r="AK95" s="48"/>
      <c r="AL95" s="48"/>
      <c r="AM95" s="48"/>
      <c r="AN95" s="48"/>
      <c r="AO95" s="48"/>
      <c r="AP95" s="48"/>
      <c r="AQ95" s="48"/>
      <c r="AR95" s="39"/>
      <c r="AS95" s="34"/>
      <c r="AT95" s="34"/>
      <c r="AU95" s="34"/>
      <c r="AV95" s="34"/>
      <c r="AW95" s="34"/>
      <c r="AX95" s="34"/>
      <c r="AY95" s="34"/>
      <c r="AZ95" s="34"/>
      <c r="BA95" s="34"/>
      <c r="BB95" s="34"/>
      <c r="BC95" s="34"/>
      <c r="BD95" s="34"/>
      <c r="BE95" s="34"/>
    </row>
  </sheetData>
  <sheetProtection algorithmName="SHA-512" hashValue="aM0jWa712+W7Ew9m4qnZ7OmteJZVCt0AQ25ytXkR1Z3iM4V8YXpbi9FOpP4DUL1WCHuo7sLM4GDWws1vuYz1uA==" saltValue="bEOEbyfcPdL9UGPzTgg6yXAVJteOx2iAkrnQ3+hktcpSDCwP54xrG12Z3obd7zZunlGZE2lxPe59CTdXe5t2IA==" spinCount="100000" sheet="1" objects="1" scenarios="1" formatColumns="0" formatRows="0"/>
  <mergeCells count="19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N61:AP61"/>
    <mergeCell ref="AG61:AM61"/>
    <mergeCell ref="AG62:AM62"/>
    <mergeCell ref="AN62:AP62"/>
    <mergeCell ref="AM49:AP49"/>
    <mergeCell ref="AS49:AT51"/>
    <mergeCell ref="AM50:AP50"/>
    <mergeCell ref="AN52:AP52"/>
    <mergeCell ref="AG52:AM52"/>
    <mergeCell ref="AN55:AP55"/>
    <mergeCell ref="AG55:AM55"/>
    <mergeCell ref="AN56:AP56"/>
    <mergeCell ref="AG56:AM56"/>
    <mergeCell ref="AN57:AP57"/>
    <mergeCell ref="AG57:AM57"/>
    <mergeCell ref="AG58:AM58"/>
    <mergeCell ref="AN58:AP58"/>
    <mergeCell ref="AN59:AP59"/>
    <mergeCell ref="AG63:AM63"/>
    <mergeCell ref="AN64:AP64"/>
    <mergeCell ref="AG64:AM64"/>
    <mergeCell ref="AN65:AP65"/>
    <mergeCell ref="AG65:AM65"/>
    <mergeCell ref="AG66:AM66"/>
    <mergeCell ref="AN66:AP66"/>
    <mergeCell ref="AG67:AM67"/>
    <mergeCell ref="AN67:AP67"/>
    <mergeCell ref="AN80:AP80"/>
    <mergeCell ref="AG80:AM80"/>
    <mergeCell ref="AG81:AM81"/>
    <mergeCell ref="AN81:AP81"/>
    <mergeCell ref="AG82:AM82"/>
    <mergeCell ref="AN82:AP82"/>
    <mergeCell ref="AG73:AM73"/>
    <mergeCell ref="AN73:AP73"/>
    <mergeCell ref="AG74:AM74"/>
    <mergeCell ref="AN74:AP74"/>
    <mergeCell ref="AN75:AP75"/>
    <mergeCell ref="AG75:AM75"/>
    <mergeCell ref="AG76:AM76"/>
    <mergeCell ref="AN76:AP76"/>
    <mergeCell ref="AN77:AP77"/>
    <mergeCell ref="AG77:AM77"/>
    <mergeCell ref="AN83:AP83"/>
    <mergeCell ref="AG83:AM83"/>
    <mergeCell ref="AG84:AM84"/>
    <mergeCell ref="AN84:AP84"/>
    <mergeCell ref="AN85:AP85"/>
    <mergeCell ref="AG85:AM85"/>
    <mergeCell ref="AN86:AP86"/>
    <mergeCell ref="AG86:AM86"/>
    <mergeCell ref="AN87:AP87"/>
    <mergeCell ref="AG87:AM87"/>
    <mergeCell ref="AN88:AP88"/>
    <mergeCell ref="AG88:AM88"/>
    <mergeCell ref="AN89:AP89"/>
    <mergeCell ref="AG89:AM89"/>
    <mergeCell ref="AN90:AP90"/>
    <mergeCell ref="AG90:AM90"/>
    <mergeCell ref="AN91:AP91"/>
    <mergeCell ref="AG91:AM91"/>
    <mergeCell ref="AN92:AP92"/>
    <mergeCell ref="AG92:AM92"/>
    <mergeCell ref="AN93:AP93"/>
    <mergeCell ref="AG93:AM93"/>
    <mergeCell ref="L45:AO45"/>
    <mergeCell ref="I52:AF52"/>
    <mergeCell ref="C52:G52"/>
    <mergeCell ref="D55:H55"/>
    <mergeCell ref="J55:AF55"/>
    <mergeCell ref="K56:AF56"/>
    <mergeCell ref="E56:I56"/>
    <mergeCell ref="K57:AF57"/>
    <mergeCell ref="E57:I57"/>
    <mergeCell ref="J58:AF58"/>
    <mergeCell ref="D58:H58"/>
    <mergeCell ref="K59:AF59"/>
    <mergeCell ref="E59:I59"/>
    <mergeCell ref="K60:AF60"/>
    <mergeCell ref="E60:I60"/>
    <mergeCell ref="J61:AF61"/>
    <mergeCell ref="D61:H61"/>
    <mergeCell ref="K62:AF62"/>
    <mergeCell ref="E62:I62"/>
    <mergeCell ref="K63:AF63"/>
    <mergeCell ref="E63:I63"/>
    <mergeCell ref="AM47:AN47"/>
    <mergeCell ref="AG59:AM59"/>
    <mergeCell ref="AN60:AP60"/>
    <mergeCell ref="AG60:AM60"/>
    <mergeCell ref="AG54:AM54"/>
    <mergeCell ref="AN54:AP54"/>
    <mergeCell ref="J76:AF76"/>
    <mergeCell ref="J64:AF64"/>
    <mergeCell ref="J73:AF73"/>
    <mergeCell ref="J79:AF79"/>
    <mergeCell ref="AN78:AP78"/>
    <mergeCell ref="AG78:AM78"/>
    <mergeCell ref="AN79:AP79"/>
    <mergeCell ref="AG79:AM79"/>
    <mergeCell ref="AG68:AM68"/>
    <mergeCell ref="AN68:AP68"/>
    <mergeCell ref="AG69:AM69"/>
    <mergeCell ref="AN69:AP69"/>
    <mergeCell ref="AN70:AP70"/>
    <mergeCell ref="AG70:AM70"/>
    <mergeCell ref="AN71:AP71"/>
    <mergeCell ref="AG71:AM71"/>
    <mergeCell ref="AN72:AP72"/>
    <mergeCell ref="AG72:AM72"/>
    <mergeCell ref="AN63:AP63"/>
    <mergeCell ref="J85:AF85"/>
    <mergeCell ref="J82:AF82"/>
    <mergeCell ref="J70:AF70"/>
    <mergeCell ref="J88:AF88"/>
    <mergeCell ref="J67:AF67"/>
    <mergeCell ref="K87:AF87"/>
    <mergeCell ref="K69:AF69"/>
    <mergeCell ref="K86:AF86"/>
    <mergeCell ref="K65:AF65"/>
    <mergeCell ref="K75:AF75"/>
    <mergeCell ref="K83:AF83"/>
    <mergeCell ref="K74:AF74"/>
    <mergeCell ref="K81:AF81"/>
    <mergeCell ref="K71:AF71"/>
    <mergeCell ref="K80:AF80"/>
    <mergeCell ref="K66:AF66"/>
    <mergeCell ref="K72:AF72"/>
    <mergeCell ref="K78:AF78"/>
    <mergeCell ref="K77:AF77"/>
    <mergeCell ref="K84:AF84"/>
    <mergeCell ref="K68:AF68"/>
    <mergeCell ref="K89:AF89"/>
    <mergeCell ref="K90:AF90"/>
    <mergeCell ref="K91:AF91"/>
    <mergeCell ref="K92:AF92"/>
    <mergeCell ref="J93:AF93"/>
    <mergeCell ref="D64:H64"/>
    <mergeCell ref="D88:H88"/>
    <mergeCell ref="D85:H85"/>
    <mergeCell ref="D82:H82"/>
    <mergeCell ref="D79:H79"/>
    <mergeCell ref="D73:H73"/>
    <mergeCell ref="D70:H70"/>
    <mergeCell ref="D76:H76"/>
    <mergeCell ref="D67:H67"/>
    <mergeCell ref="E78:I78"/>
    <mergeCell ref="E87:I87"/>
    <mergeCell ref="E86:I86"/>
    <mergeCell ref="E84:I84"/>
    <mergeCell ref="E83:I83"/>
    <mergeCell ref="E65:I65"/>
    <mergeCell ref="E81:I81"/>
    <mergeCell ref="E80:I80"/>
    <mergeCell ref="E77:I77"/>
    <mergeCell ref="E75:I75"/>
    <mergeCell ref="E92:I92"/>
    <mergeCell ref="D93:H93"/>
    <mergeCell ref="E74:I74"/>
    <mergeCell ref="E89:I89"/>
    <mergeCell ref="E66:I66"/>
    <mergeCell ref="E68:I68"/>
    <mergeCell ref="E69:I69"/>
    <mergeCell ref="E72:I72"/>
    <mergeCell ref="E71:I71"/>
    <mergeCell ref="E90:I90"/>
    <mergeCell ref="E91:I91"/>
  </mergeCells>
  <hyperlinks>
    <hyperlink ref="A56" location="'SO 01.1 - Železniční svršek'!C2" display="/"/>
    <hyperlink ref="A57" location="'SO 01.2 - Materíál dodáva...'!C2" display="/"/>
    <hyperlink ref="A59" location="'SO 02.1 - Železniční svršek'!C2" display="/"/>
    <hyperlink ref="A60" location="'SO 02.2 - Materíál dodáva...'!C2" display="/"/>
    <hyperlink ref="A62" location="'SO 03.1 - Železniční svršek'!C2" display="/"/>
    <hyperlink ref="A63" location="'SO 03.2 - Materíál dodáva...'!C2" display="/"/>
    <hyperlink ref="A65" location="'SO 04.1 - Železniční svršek'!C2" display="/"/>
    <hyperlink ref="A66" location="'SO 04.2 - Materíál dodáva...'!C2" display="/"/>
    <hyperlink ref="A68" location="'SO 05.1 - Železniční svršek'!C2" display="/"/>
    <hyperlink ref="A69" location="'SO 05.2 - Materíál dodáva...'!C2" display="/"/>
    <hyperlink ref="A71" location="'SO 06.1 - Železniční svršek'!C2" display="/"/>
    <hyperlink ref="A72" location="'SO 06.2 - Materíál dodáva...'!C2" display="/"/>
    <hyperlink ref="A74" location="'SO 07.1 - Železniční svršek'!C2" display="/"/>
    <hyperlink ref="A75" location="'SO 07.2 - Materíál dodáva...'!C2" display="/"/>
    <hyperlink ref="A77" location="'SO 08.1 - Železniční svršek'!C2" display="/"/>
    <hyperlink ref="A78" location="'SO 08.2 - Materíál dodáva...'!C2" display="/"/>
    <hyperlink ref="A80" location="'SO 09.1 - Železniční svršek'!C2" display="/"/>
    <hyperlink ref="A81" location="'SO 09.2 - Materíál dodáva...'!C2" display="/"/>
    <hyperlink ref="A83" location="'SO 10.1 - Železniční svršek'!C2" display="/"/>
    <hyperlink ref="A84" location="'SO 10.2 - Materíál dodáva...'!C2" display="/"/>
    <hyperlink ref="A86" location="'SO 11.1 - Železniční svršek'!C2" display="/"/>
    <hyperlink ref="A87" location="'SO 11.2 - Materíál dodáva...'!C2" display="/"/>
    <hyperlink ref="A89" location="'SO 12.1 - Trať Summerau -...'!C2" display="/"/>
    <hyperlink ref="A90" location="'SO 12.2 - Trať Summerau -...'!C2" display="/"/>
    <hyperlink ref="A91" location="'SO 12.3 - Trať ČB - Černý...'!C2" display="/"/>
    <hyperlink ref="A92" location="'SO 12.4 - Trať ČB - Černý...'!C2" display="/"/>
    <hyperlink ref="A93" location="'VON - Vedlejší ostatní ná...'!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6"/>
  <sheetViews>
    <sheetView showGridLines="0"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119</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791</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792</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793</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ROUND((SUM(BE88:BE185)),  2)</f>
        <v>0</v>
      </c>
      <c r="G35" s="34"/>
      <c r="H35" s="34"/>
      <c r="I35" s="124">
        <v>0.21</v>
      </c>
      <c r="J35" s="123">
        <f>ROUND(((SUM(BE88:BE185))*I35),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ROUND((SUM(BF88:BF185)),  2)</f>
        <v>0</v>
      </c>
      <c r="G36" s="34"/>
      <c r="H36" s="34"/>
      <c r="I36" s="124">
        <v>0.15</v>
      </c>
      <c r="J36" s="123">
        <f>ROUND(((SUM(BF88:BF185))*I36),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ROUND((SUM(BG88:BG185)),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ROUND((SUM(BH88:BH185)),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ROUND((SUM(BI88:BI185)),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791</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05.1 - Železniční svršek</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Velešín</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192</v>
      </c>
    </row>
    <row r="64" spans="1:47" s="9" customFormat="1" ht="24.95" customHeight="1" x14ac:dyDescent="0.2">
      <c r="B64" s="140"/>
      <c r="C64" s="141"/>
      <c r="D64" s="142" t="s">
        <v>193</v>
      </c>
      <c r="E64" s="143"/>
      <c r="F64" s="143"/>
      <c r="G64" s="143"/>
      <c r="H64" s="143"/>
      <c r="I64" s="143"/>
      <c r="J64" s="144">
        <f>J104</f>
        <v>0</v>
      </c>
      <c r="K64" s="141"/>
      <c r="L64" s="145"/>
    </row>
    <row r="65" spans="1:31" s="10" customFormat="1" ht="19.899999999999999" customHeight="1" x14ac:dyDescent="0.2">
      <c r="B65" s="146"/>
      <c r="C65" s="97"/>
      <c r="D65" s="147" t="s">
        <v>194</v>
      </c>
      <c r="E65" s="148"/>
      <c r="F65" s="148"/>
      <c r="G65" s="148"/>
      <c r="H65" s="148"/>
      <c r="I65" s="148"/>
      <c r="J65" s="149">
        <f>J105</f>
        <v>0</v>
      </c>
      <c r="K65" s="97"/>
      <c r="L65" s="150"/>
    </row>
    <row r="66" spans="1:31" s="9" customFormat="1" ht="24.95" customHeight="1" x14ac:dyDescent="0.2">
      <c r="B66" s="140"/>
      <c r="C66" s="141"/>
      <c r="D66" s="142" t="s">
        <v>195</v>
      </c>
      <c r="E66" s="143"/>
      <c r="F66" s="143"/>
      <c r="G66" s="143"/>
      <c r="H66" s="143"/>
      <c r="I66" s="143"/>
      <c r="J66" s="144">
        <f>J149</f>
        <v>0</v>
      </c>
      <c r="K66" s="141"/>
      <c r="L66" s="145"/>
    </row>
    <row r="67" spans="1:31" s="2" customFormat="1" ht="21.75" customHeight="1" x14ac:dyDescent="0.2">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customHeight="1" x14ac:dyDescent="0.2">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ht="6.95" customHeight="1" x14ac:dyDescent="0.2">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x14ac:dyDescent="0.2">
      <c r="A73" s="34"/>
      <c r="B73" s="35"/>
      <c r="C73" s="23" t="s">
        <v>196</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x14ac:dyDescent="0.2">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x14ac:dyDescent="0.2">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x14ac:dyDescent="0.2">
      <c r="A76" s="34"/>
      <c r="B76" s="35"/>
      <c r="C76" s="36"/>
      <c r="D76" s="36"/>
      <c r="E76" s="367" t="str">
        <f>E7</f>
        <v>Oprava kolejí a výhybek v úseku H. Dvořiště - Velešín na trati Č. Budějovice - Summerau</v>
      </c>
      <c r="F76" s="368"/>
      <c r="G76" s="368"/>
      <c r="H76" s="368"/>
      <c r="I76" s="36"/>
      <c r="J76" s="36"/>
      <c r="K76" s="36"/>
      <c r="L76" s="113"/>
      <c r="S76" s="34"/>
      <c r="T76" s="34"/>
      <c r="U76" s="34"/>
      <c r="V76" s="34"/>
      <c r="W76" s="34"/>
      <c r="X76" s="34"/>
      <c r="Y76" s="34"/>
      <c r="Z76" s="34"/>
      <c r="AA76" s="34"/>
      <c r="AB76" s="34"/>
      <c r="AC76" s="34"/>
      <c r="AD76" s="34"/>
      <c r="AE76" s="34"/>
    </row>
    <row r="77" spans="1:31" s="1" customFormat="1" ht="12" customHeight="1" x14ac:dyDescent="0.2">
      <c r="B77" s="21"/>
      <c r="C77" s="29" t="s">
        <v>183</v>
      </c>
      <c r="D77" s="22"/>
      <c r="E77" s="22"/>
      <c r="F77" s="22"/>
      <c r="G77" s="22"/>
      <c r="H77" s="22"/>
      <c r="I77" s="22"/>
      <c r="J77" s="22"/>
      <c r="K77" s="22"/>
      <c r="L77" s="20"/>
    </row>
    <row r="78" spans="1:31" s="2" customFormat="1" ht="16.5" customHeight="1" x14ac:dyDescent="0.2">
      <c r="A78" s="34"/>
      <c r="B78" s="35"/>
      <c r="C78" s="36"/>
      <c r="D78" s="36"/>
      <c r="E78" s="367" t="s">
        <v>791</v>
      </c>
      <c r="F78" s="366"/>
      <c r="G78" s="366"/>
      <c r="H78" s="36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185</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x14ac:dyDescent="0.2">
      <c r="A80" s="34"/>
      <c r="B80" s="35"/>
      <c r="C80" s="36"/>
      <c r="D80" s="36"/>
      <c r="E80" s="330" t="str">
        <f>E11</f>
        <v>SO 05.1 - Železniční svršek</v>
      </c>
      <c r="F80" s="366"/>
      <c r="G80" s="366"/>
      <c r="H80" s="366"/>
      <c r="I80" s="36"/>
      <c r="J80" s="36"/>
      <c r="K80" s="36"/>
      <c r="L80" s="113"/>
      <c r="S80" s="34"/>
      <c r="T80" s="34"/>
      <c r="U80" s="34"/>
      <c r="V80" s="34"/>
      <c r="W80" s="34"/>
      <c r="X80" s="34"/>
      <c r="Y80" s="34"/>
      <c r="Z80" s="34"/>
      <c r="AA80" s="34"/>
      <c r="AB80" s="34"/>
      <c r="AC80" s="34"/>
      <c r="AD80" s="34"/>
      <c r="AE80" s="34"/>
    </row>
    <row r="81" spans="1:65" s="2" customFormat="1" ht="6.95" customHeight="1" x14ac:dyDescent="0.2">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x14ac:dyDescent="0.2">
      <c r="A82" s="34"/>
      <c r="B82" s="35"/>
      <c r="C82" s="29" t="s">
        <v>22</v>
      </c>
      <c r="D82" s="36"/>
      <c r="E82" s="36"/>
      <c r="F82" s="27" t="str">
        <f>F14</f>
        <v>trať 196 dle JŘ, Velešín</v>
      </c>
      <c r="G82" s="36"/>
      <c r="H82" s="36"/>
      <c r="I82" s="29" t="s">
        <v>24</v>
      </c>
      <c r="J82" s="59" t="str">
        <f>IF(J14="","",J14)</f>
        <v>20. 1. 2021</v>
      </c>
      <c r="K82" s="36"/>
      <c r="L82" s="113"/>
      <c r="S82" s="34"/>
      <c r="T82" s="34"/>
      <c r="U82" s="34"/>
      <c r="V82" s="34"/>
      <c r="W82" s="34"/>
      <c r="X82" s="34"/>
      <c r="Y82" s="34"/>
      <c r="Z82" s="34"/>
      <c r="AA82" s="34"/>
      <c r="AB82" s="34"/>
      <c r="AC82" s="34"/>
      <c r="AD82" s="34"/>
      <c r="AE82" s="34"/>
    </row>
    <row r="83" spans="1:65" s="2" customFormat="1" ht="6.9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x14ac:dyDescent="0.2">
      <c r="A84" s="34"/>
      <c r="B84" s="35"/>
      <c r="C84" s="29" t="s">
        <v>26</v>
      </c>
      <c r="D84" s="36"/>
      <c r="E84" s="36"/>
      <c r="F84" s="27" t="str">
        <f>E17</f>
        <v xml:space="preserve">Správa železnic, s. o.,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5.2" customHeight="1" x14ac:dyDescent="0.2">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ht="10.35" customHeight="1" x14ac:dyDescent="0.2">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x14ac:dyDescent="0.2">
      <c r="A87" s="151"/>
      <c r="B87" s="152"/>
      <c r="C87" s="153" t="s">
        <v>197</v>
      </c>
      <c r="D87" s="154" t="s">
        <v>61</v>
      </c>
      <c r="E87" s="154" t="s">
        <v>57</v>
      </c>
      <c r="F87" s="154" t="s">
        <v>58</v>
      </c>
      <c r="G87" s="154" t="s">
        <v>198</v>
      </c>
      <c r="H87" s="154" t="s">
        <v>199</v>
      </c>
      <c r="I87" s="154" t="s">
        <v>200</v>
      </c>
      <c r="J87" s="154" t="s">
        <v>191</v>
      </c>
      <c r="K87" s="155" t="s">
        <v>201</v>
      </c>
      <c r="L87" s="156"/>
      <c r="M87" s="68" t="s">
        <v>35</v>
      </c>
      <c r="N87" s="69" t="s">
        <v>46</v>
      </c>
      <c r="O87" s="69" t="s">
        <v>202</v>
      </c>
      <c r="P87" s="69" t="s">
        <v>203</v>
      </c>
      <c r="Q87" s="69" t="s">
        <v>204</v>
      </c>
      <c r="R87" s="69" t="s">
        <v>205</v>
      </c>
      <c r="S87" s="69" t="s">
        <v>206</v>
      </c>
      <c r="T87" s="70" t="s">
        <v>207</v>
      </c>
      <c r="U87" s="151"/>
      <c r="V87" s="151"/>
      <c r="W87" s="151"/>
      <c r="X87" s="151"/>
      <c r="Y87" s="151"/>
      <c r="Z87" s="151"/>
      <c r="AA87" s="151"/>
      <c r="AB87" s="151"/>
      <c r="AC87" s="151"/>
      <c r="AD87" s="151"/>
      <c r="AE87" s="151"/>
    </row>
    <row r="88" spans="1:65" s="2" customFormat="1" ht="22.9" customHeight="1" x14ac:dyDescent="0.25">
      <c r="A88" s="34"/>
      <c r="B88" s="35"/>
      <c r="C88" s="75" t="s">
        <v>208</v>
      </c>
      <c r="D88" s="36"/>
      <c r="E88" s="36"/>
      <c r="F88" s="36"/>
      <c r="G88" s="36"/>
      <c r="H88" s="36"/>
      <c r="I88" s="36"/>
      <c r="J88" s="157">
        <f>BK88</f>
        <v>0</v>
      </c>
      <c r="K88" s="36"/>
      <c r="L88" s="39"/>
      <c r="M88" s="71"/>
      <c r="N88" s="158"/>
      <c r="O88" s="72"/>
      <c r="P88" s="159">
        <f>P89+SUM(P90:P104)+P149</f>
        <v>0</v>
      </c>
      <c r="Q88" s="72"/>
      <c r="R88" s="159">
        <f>R89+SUM(R90:R104)+R149</f>
        <v>17.6784</v>
      </c>
      <c r="S88" s="72"/>
      <c r="T88" s="160">
        <f>T89+SUM(T90:T104)+T149</f>
        <v>0</v>
      </c>
      <c r="U88" s="34"/>
      <c r="V88" s="34"/>
      <c r="W88" s="34"/>
      <c r="X88" s="34"/>
      <c r="Y88" s="34"/>
      <c r="Z88" s="34"/>
      <c r="AA88" s="34"/>
      <c r="AB88" s="34"/>
      <c r="AC88" s="34"/>
      <c r="AD88" s="34"/>
      <c r="AE88" s="34"/>
      <c r="AT88" s="17" t="s">
        <v>75</v>
      </c>
      <c r="AU88" s="17" t="s">
        <v>192</v>
      </c>
      <c r="BK88" s="161">
        <f>BK89+SUM(BK90:BK104)+BK149</f>
        <v>0</v>
      </c>
    </row>
    <row r="89" spans="1:65" s="2" customFormat="1" ht="16.5" customHeight="1" x14ac:dyDescent="0.2">
      <c r="A89" s="34"/>
      <c r="B89" s="35"/>
      <c r="C89" s="162" t="s">
        <v>83</v>
      </c>
      <c r="D89" s="162" t="s">
        <v>209</v>
      </c>
      <c r="E89" s="163" t="s">
        <v>794</v>
      </c>
      <c r="F89" s="164" t="s">
        <v>795</v>
      </c>
      <c r="G89" s="165" t="s">
        <v>212</v>
      </c>
      <c r="H89" s="166">
        <v>52</v>
      </c>
      <c r="I89" s="167"/>
      <c r="J89" s="168">
        <f>ROUND(I89*H89,2)</f>
        <v>0</v>
      </c>
      <c r="K89" s="164" t="s">
        <v>213</v>
      </c>
      <c r="L89" s="169"/>
      <c r="M89" s="170" t="s">
        <v>35</v>
      </c>
      <c r="N89" s="171" t="s">
        <v>47</v>
      </c>
      <c r="O89" s="64"/>
      <c r="P89" s="172">
        <f>O89*H89</f>
        <v>0</v>
      </c>
      <c r="Q89" s="172">
        <v>1.1100000000000001E-3</v>
      </c>
      <c r="R89" s="172">
        <f>Q89*H89</f>
        <v>5.7720000000000007E-2</v>
      </c>
      <c r="S89" s="172">
        <v>0</v>
      </c>
      <c r="T89" s="173">
        <f>S89*H89</f>
        <v>0</v>
      </c>
      <c r="U89" s="34"/>
      <c r="V89" s="34"/>
      <c r="W89" s="34"/>
      <c r="X89" s="34"/>
      <c r="Y89" s="34"/>
      <c r="Z89" s="34"/>
      <c r="AA89" s="34"/>
      <c r="AB89" s="34"/>
      <c r="AC89" s="34"/>
      <c r="AD89" s="34"/>
      <c r="AE89" s="34"/>
      <c r="AR89" s="174" t="s">
        <v>214</v>
      </c>
      <c r="AT89" s="174" t="s">
        <v>209</v>
      </c>
      <c r="AU89" s="174" t="s">
        <v>76</v>
      </c>
      <c r="AY89" s="17" t="s">
        <v>215</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216</v>
      </c>
      <c r="BM89" s="174" t="s">
        <v>796</v>
      </c>
    </row>
    <row r="90" spans="1:65" s="12" customFormat="1" x14ac:dyDescent="0.2">
      <c r="B90" s="181"/>
      <c r="C90" s="182"/>
      <c r="D90" s="176" t="s">
        <v>220</v>
      </c>
      <c r="E90" s="183" t="s">
        <v>35</v>
      </c>
      <c r="F90" s="184" t="s">
        <v>797</v>
      </c>
      <c r="G90" s="182"/>
      <c r="H90" s="185">
        <v>52</v>
      </c>
      <c r="I90" s="186"/>
      <c r="J90" s="182"/>
      <c r="K90" s="182"/>
      <c r="L90" s="187"/>
      <c r="M90" s="188"/>
      <c r="N90" s="189"/>
      <c r="O90" s="189"/>
      <c r="P90" s="189"/>
      <c r="Q90" s="189"/>
      <c r="R90" s="189"/>
      <c r="S90" s="189"/>
      <c r="T90" s="190"/>
      <c r="AT90" s="191" t="s">
        <v>220</v>
      </c>
      <c r="AU90" s="191" t="s">
        <v>76</v>
      </c>
      <c r="AV90" s="12" t="s">
        <v>85</v>
      </c>
      <c r="AW90" s="12" t="s">
        <v>37</v>
      </c>
      <c r="AX90" s="12" t="s">
        <v>83</v>
      </c>
      <c r="AY90" s="191" t="s">
        <v>215</v>
      </c>
    </row>
    <row r="91" spans="1:65" s="2" customFormat="1" ht="16.5" customHeight="1" x14ac:dyDescent="0.2">
      <c r="A91" s="34"/>
      <c r="B91" s="35"/>
      <c r="C91" s="162" t="s">
        <v>85</v>
      </c>
      <c r="D91" s="162" t="s">
        <v>209</v>
      </c>
      <c r="E91" s="163" t="s">
        <v>336</v>
      </c>
      <c r="F91" s="164" t="s">
        <v>337</v>
      </c>
      <c r="G91" s="165" t="s">
        <v>212</v>
      </c>
      <c r="H91" s="166">
        <v>26</v>
      </c>
      <c r="I91" s="167"/>
      <c r="J91" s="168">
        <f>ROUND(I91*H91,2)</f>
        <v>0</v>
      </c>
      <c r="K91" s="164" t="s">
        <v>213</v>
      </c>
      <c r="L91" s="169"/>
      <c r="M91" s="170" t="s">
        <v>35</v>
      </c>
      <c r="N91" s="171" t="s">
        <v>47</v>
      </c>
      <c r="O91" s="64"/>
      <c r="P91" s="172">
        <f>O91*H91</f>
        <v>0</v>
      </c>
      <c r="Q91" s="172">
        <v>1.8000000000000001E-4</v>
      </c>
      <c r="R91" s="172">
        <f>Q91*H91</f>
        <v>4.6800000000000001E-3</v>
      </c>
      <c r="S91" s="172">
        <v>0</v>
      </c>
      <c r="T91" s="173">
        <f>S91*H91</f>
        <v>0</v>
      </c>
      <c r="U91" s="34"/>
      <c r="V91" s="34"/>
      <c r="W91" s="34"/>
      <c r="X91" s="34"/>
      <c r="Y91" s="34"/>
      <c r="Z91" s="34"/>
      <c r="AA91" s="34"/>
      <c r="AB91" s="34"/>
      <c r="AC91" s="34"/>
      <c r="AD91" s="34"/>
      <c r="AE91" s="34"/>
      <c r="AR91" s="174" t="s">
        <v>214</v>
      </c>
      <c r="AT91" s="174" t="s">
        <v>209</v>
      </c>
      <c r="AU91" s="174" t="s">
        <v>76</v>
      </c>
      <c r="AY91" s="17" t="s">
        <v>215</v>
      </c>
      <c r="BE91" s="175">
        <f>IF(N91="základní",J91,0)</f>
        <v>0</v>
      </c>
      <c r="BF91" s="175">
        <f>IF(N91="snížená",J91,0)</f>
        <v>0</v>
      </c>
      <c r="BG91" s="175">
        <f>IF(N91="zákl. přenesená",J91,0)</f>
        <v>0</v>
      </c>
      <c r="BH91" s="175">
        <f>IF(N91="sníž. přenesená",J91,0)</f>
        <v>0</v>
      </c>
      <c r="BI91" s="175">
        <f>IF(N91="nulová",J91,0)</f>
        <v>0</v>
      </c>
      <c r="BJ91" s="17" t="s">
        <v>83</v>
      </c>
      <c r="BK91" s="175">
        <f>ROUND(I91*H91,2)</f>
        <v>0</v>
      </c>
      <c r="BL91" s="17" t="s">
        <v>216</v>
      </c>
      <c r="BM91" s="174" t="s">
        <v>338</v>
      </c>
    </row>
    <row r="92" spans="1:65" s="12" customFormat="1" x14ac:dyDescent="0.2">
      <c r="B92" s="181"/>
      <c r="C92" s="182"/>
      <c r="D92" s="176" t="s">
        <v>220</v>
      </c>
      <c r="E92" s="183" t="s">
        <v>35</v>
      </c>
      <c r="F92" s="184" t="s">
        <v>798</v>
      </c>
      <c r="G92" s="182"/>
      <c r="H92" s="185">
        <v>26</v>
      </c>
      <c r="I92" s="186"/>
      <c r="J92" s="182"/>
      <c r="K92" s="182"/>
      <c r="L92" s="187"/>
      <c r="M92" s="188"/>
      <c r="N92" s="189"/>
      <c r="O92" s="189"/>
      <c r="P92" s="189"/>
      <c r="Q92" s="189"/>
      <c r="R92" s="189"/>
      <c r="S92" s="189"/>
      <c r="T92" s="190"/>
      <c r="AT92" s="191" t="s">
        <v>220</v>
      </c>
      <c r="AU92" s="191" t="s">
        <v>76</v>
      </c>
      <c r="AV92" s="12" t="s">
        <v>85</v>
      </c>
      <c r="AW92" s="12" t="s">
        <v>37</v>
      </c>
      <c r="AX92" s="12" t="s">
        <v>83</v>
      </c>
      <c r="AY92" s="191" t="s">
        <v>215</v>
      </c>
    </row>
    <row r="93" spans="1:65" s="2" customFormat="1" ht="16.5" customHeight="1" x14ac:dyDescent="0.2">
      <c r="A93" s="34"/>
      <c r="B93" s="35"/>
      <c r="C93" s="162" t="s">
        <v>228</v>
      </c>
      <c r="D93" s="162" t="s">
        <v>209</v>
      </c>
      <c r="E93" s="163" t="s">
        <v>799</v>
      </c>
      <c r="F93" s="164" t="s">
        <v>800</v>
      </c>
      <c r="G93" s="165" t="s">
        <v>353</v>
      </c>
      <c r="H93" s="166">
        <v>6.3360000000000003</v>
      </c>
      <c r="I93" s="167"/>
      <c r="J93" s="168">
        <f>ROUND(I93*H93,2)</f>
        <v>0</v>
      </c>
      <c r="K93" s="164" t="s">
        <v>213</v>
      </c>
      <c r="L93" s="169"/>
      <c r="M93" s="170" t="s">
        <v>35</v>
      </c>
      <c r="N93" s="171" t="s">
        <v>47</v>
      </c>
      <c r="O93" s="64"/>
      <c r="P93" s="172">
        <f>O93*H93</f>
        <v>0</v>
      </c>
      <c r="Q93" s="172">
        <v>1</v>
      </c>
      <c r="R93" s="172">
        <f>Q93*H93</f>
        <v>6.3360000000000003</v>
      </c>
      <c r="S93" s="172">
        <v>0</v>
      </c>
      <c r="T93" s="173">
        <f>S93*H93</f>
        <v>0</v>
      </c>
      <c r="U93" s="34"/>
      <c r="V93" s="34"/>
      <c r="W93" s="34"/>
      <c r="X93" s="34"/>
      <c r="Y93" s="34"/>
      <c r="Z93" s="34"/>
      <c r="AA93" s="34"/>
      <c r="AB93" s="34"/>
      <c r="AC93" s="34"/>
      <c r="AD93" s="34"/>
      <c r="AE93" s="34"/>
      <c r="AR93" s="174" t="s">
        <v>214</v>
      </c>
      <c r="AT93" s="174" t="s">
        <v>209</v>
      </c>
      <c r="AU93" s="174" t="s">
        <v>76</v>
      </c>
      <c r="AY93" s="17" t="s">
        <v>215</v>
      </c>
      <c r="BE93" s="175">
        <f>IF(N93="základní",J93,0)</f>
        <v>0</v>
      </c>
      <c r="BF93" s="175">
        <f>IF(N93="snížená",J93,0)</f>
        <v>0</v>
      </c>
      <c r="BG93" s="175">
        <f>IF(N93="zákl. přenesená",J93,0)</f>
        <v>0</v>
      </c>
      <c r="BH93" s="175">
        <f>IF(N93="sníž. přenesená",J93,0)</f>
        <v>0</v>
      </c>
      <c r="BI93" s="175">
        <f>IF(N93="nulová",J93,0)</f>
        <v>0</v>
      </c>
      <c r="BJ93" s="17" t="s">
        <v>83</v>
      </c>
      <c r="BK93" s="175">
        <f>ROUND(I93*H93,2)</f>
        <v>0</v>
      </c>
      <c r="BL93" s="17" t="s">
        <v>216</v>
      </c>
      <c r="BM93" s="174" t="s">
        <v>801</v>
      </c>
    </row>
    <row r="94" spans="1:65" s="2" customFormat="1" ht="19.5" x14ac:dyDescent="0.2">
      <c r="A94" s="34"/>
      <c r="B94" s="35"/>
      <c r="C94" s="36"/>
      <c r="D94" s="176" t="s">
        <v>218</v>
      </c>
      <c r="E94" s="36"/>
      <c r="F94" s="177" t="s">
        <v>802</v>
      </c>
      <c r="G94" s="36"/>
      <c r="H94" s="36"/>
      <c r="I94" s="178"/>
      <c r="J94" s="36"/>
      <c r="K94" s="36"/>
      <c r="L94" s="39"/>
      <c r="M94" s="179"/>
      <c r="N94" s="180"/>
      <c r="O94" s="64"/>
      <c r="P94" s="64"/>
      <c r="Q94" s="64"/>
      <c r="R94" s="64"/>
      <c r="S94" s="64"/>
      <c r="T94" s="65"/>
      <c r="U94" s="34"/>
      <c r="V94" s="34"/>
      <c r="W94" s="34"/>
      <c r="X94" s="34"/>
      <c r="Y94" s="34"/>
      <c r="Z94" s="34"/>
      <c r="AA94" s="34"/>
      <c r="AB94" s="34"/>
      <c r="AC94" s="34"/>
      <c r="AD94" s="34"/>
      <c r="AE94" s="34"/>
      <c r="AT94" s="17" t="s">
        <v>218</v>
      </c>
      <c r="AU94" s="17" t="s">
        <v>76</v>
      </c>
    </row>
    <row r="95" spans="1:65" s="12" customFormat="1" x14ac:dyDescent="0.2">
      <c r="B95" s="181"/>
      <c r="C95" s="182"/>
      <c r="D95" s="176" t="s">
        <v>220</v>
      </c>
      <c r="E95" s="183" t="s">
        <v>35</v>
      </c>
      <c r="F95" s="184" t="s">
        <v>803</v>
      </c>
      <c r="G95" s="182"/>
      <c r="H95" s="185">
        <v>6.3360000000000003</v>
      </c>
      <c r="I95" s="186"/>
      <c r="J95" s="182"/>
      <c r="K95" s="182"/>
      <c r="L95" s="187"/>
      <c r="M95" s="188"/>
      <c r="N95" s="189"/>
      <c r="O95" s="189"/>
      <c r="P95" s="189"/>
      <c r="Q95" s="189"/>
      <c r="R95" s="189"/>
      <c r="S95" s="189"/>
      <c r="T95" s="190"/>
      <c r="AT95" s="191" t="s">
        <v>220</v>
      </c>
      <c r="AU95" s="191" t="s">
        <v>76</v>
      </c>
      <c r="AV95" s="12" t="s">
        <v>85</v>
      </c>
      <c r="AW95" s="12" t="s">
        <v>37</v>
      </c>
      <c r="AX95" s="12" t="s">
        <v>83</v>
      </c>
      <c r="AY95" s="191" t="s">
        <v>215</v>
      </c>
    </row>
    <row r="96" spans="1:65" s="2" customFormat="1" ht="16.5" customHeight="1" x14ac:dyDescent="0.2">
      <c r="A96" s="34"/>
      <c r="B96" s="35"/>
      <c r="C96" s="162" t="s">
        <v>216</v>
      </c>
      <c r="D96" s="162" t="s">
        <v>209</v>
      </c>
      <c r="E96" s="163" t="s">
        <v>804</v>
      </c>
      <c r="F96" s="164" t="s">
        <v>805</v>
      </c>
      <c r="G96" s="165" t="s">
        <v>353</v>
      </c>
      <c r="H96" s="166">
        <v>5.28</v>
      </c>
      <c r="I96" s="167"/>
      <c r="J96" s="168">
        <f>ROUND(I96*H96,2)</f>
        <v>0</v>
      </c>
      <c r="K96" s="164" t="s">
        <v>213</v>
      </c>
      <c r="L96" s="169"/>
      <c r="M96" s="170" t="s">
        <v>35</v>
      </c>
      <c r="N96" s="171" t="s">
        <v>47</v>
      </c>
      <c r="O96" s="64"/>
      <c r="P96" s="172">
        <f>O96*H96</f>
        <v>0</v>
      </c>
      <c r="Q96" s="172">
        <v>1</v>
      </c>
      <c r="R96" s="172">
        <f>Q96*H96</f>
        <v>5.28</v>
      </c>
      <c r="S96" s="172">
        <v>0</v>
      </c>
      <c r="T96" s="173">
        <f>S96*H96</f>
        <v>0</v>
      </c>
      <c r="U96" s="34"/>
      <c r="V96" s="34"/>
      <c r="W96" s="34"/>
      <c r="X96" s="34"/>
      <c r="Y96" s="34"/>
      <c r="Z96" s="34"/>
      <c r="AA96" s="34"/>
      <c r="AB96" s="34"/>
      <c r="AC96" s="34"/>
      <c r="AD96" s="34"/>
      <c r="AE96" s="34"/>
      <c r="AR96" s="174" t="s">
        <v>214</v>
      </c>
      <c r="AT96" s="174" t="s">
        <v>209</v>
      </c>
      <c r="AU96" s="174" t="s">
        <v>76</v>
      </c>
      <c r="AY96" s="17" t="s">
        <v>215</v>
      </c>
      <c r="BE96" s="175">
        <f>IF(N96="základní",J96,0)</f>
        <v>0</v>
      </c>
      <c r="BF96" s="175">
        <f>IF(N96="snížená",J96,0)</f>
        <v>0</v>
      </c>
      <c r="BG96" s="175">
        <f>IF(N96="zákl. přenesená",J96,0)</f>
        <v>0</v>
      </c>
      <c r="BH96" s="175">
        <f>IF(N96="sníž. přenesená",J96,0)</f>
        <v>0</v>
      </c>
      <c r="BI96" s="175">
        <f>IF(N96="nulová",J96,0)</f>
        <v>0</v>
      </c>
      <c r="BJ96" s="17" t="s">
        <v>83</v>
      </c>
      <c r="BK96" s="175">
        <f>ROUND(I96*H96,2)</f>
        <v>0</v>
      </c>
      <c r="BL96" s="17" t="s">
        <v>216</v>
      </c>
      <c r="BM96" s="174" t="s">
        <v>806</v>
      </c>
    </row>
    <row r="97" spans="1:65" s="2" customFormat="1" ht="19.5" x14ac:dyDescent="0.2">
      <c r="A97" s="34"/>
      <c r="B97" s="35"/>
      <c r="C97" s="36"/>
      <c r="D97" s="176" t="s">
        <v>218</v>
      </c>
      <c r="E97" s="36"/>
      <c r="F97" s="177" t="s">
        <v>807</v>
      </c>
      <c r="G97" s="36"/>
      <c r="H97" s="36"/>
      <c r="I97" s="178"/>
      <c r="J97" s="36"/>
      <c r="K97" s="36"/>
      <c r="L97" s="39"/>
      <c r="M97" s="179"/>
      <c r="N97" s="180"/>
      <c r="O97" s="64"/>
      <c r="P97" s="64"/>
      <c r="Q97" s="64"/>
      <c r="R97" s="64"/>
      <c r="S97" s="64"/>
      <c r="T97" s="65"/>
      <c r="U97" s="34"/>
      <c r="V97" s="34"/>
      <c r="W97" s="34"/>
      <c r="X97" s="34"/>
      <c r="Y97" s="34"/>
      <c r="Z97" s="34"/>
      <c r="AA97" s="34"/>
      <c r="AB97" s="34"/>
      <c r="AC97" s="34"/>
      <c r="AD97" s="34"/>
      <c r="AE97" s="34"/>
      <c r="AT97" s="17" t="s">
        <v>218</v>
      </c>
      <c r="AU97" s="17" t="s">
        <v>76</v>
      </c>
    </row>
    <row r="98" spans="1:65" s="12" customFormat="1" x14ac:dyDescent="0.2">
      <c r="B98" s="181"/>
      <c r="C98" s="182"/>
      <c r="D98" s="176" t="s">
        <v>220</v>
      </c>
      <c r="E98" s="183" t="s">
        <v>35</v>
      </c>
      <c r="F98" s="184" t="s">
        <v>808</v>
      </c>
      <c r="G98" s="182"/>
      <c r="H98" s="185">
        <v>5.28</v>
      </c>
      <c r="I98" s="186"/>
      <c r="J98" s="182"/>
      <c r="K98" s="182"/>
      <c r="L98" s="187"/>
      <c r="M98" s="188"/>
      <c r="N98" s="189"/>
      <c r="O98" s="189"/>
      <c r="P98" s="189"/>
      <c r="Q98" s="189"/>
      <c r="R98" s="189"/>
      <c r="S98" s="189"/>
      <c r="T98" s="190"/>
      <c r="AT98" s="191" t="s">
        <v>220</v>
      </c>
      <c r="AU98" s="191" t="s">
        <v>76</v>
      </c>
      <c r="AV98" s="12" t="s">
        <v>85</v>
      </c>
      <c r="AW98" s="12" t="s">
        <v>37</v>
      </c>
      <c r="AX98" s="12" t="s">
        <v>83</v>
      </c>
      <c r="AY98" s="191" t="s">
        <v>215</v>
      </c>
    </row>
    <row r="99" spans="1:65" s="2" customFormat="1" ht="16.5" customHeight="1" x14ac:dyDescent="0.2">
      <c r="A99" s="34"/>
      <c r="B99" s="35"/>
      <c r="C99" s="162" t="s">
        <v>237</v>
      </c>
      <c r="D99" s="162" t="s">
        <v>209</v>
      </c>
      <c r="E99" s="163" t="s">
        <v>809</v>
      </c>
      <c r="F99" s="164" t="s">
        <v>810</v>
      </c>
      <c r="G99" s="165" t="s">
        <v>811</v>
      </c>
      <c r="H99" s="166">
        <v>5</v>
      </c>
      <c r="I99" s="167"/>
      <c r="J99" s="168">
        <f>ROUND(I99*H99,2)</f>
        <v>0</v>
      </c>
      <c r="K99" s="164" t="s">
        <v>213</v>
      </c>
      <c r="L99" s="169"/>
      <c r="M99" s="170" t="s">
        <v>35</v>
      </c>
      <c r="N99" s="171" t="s">
        <v>47</v>
      </c>
      <c r="O99" s="64"/>
      <c r="P99" s="172">
        <f>O99*H99</f>
        <v>0</v>
      </c>
      <c r="Q99" s="172">
        <v>0</v>
      </c>
      <c r="R99" s="172">
        <f>Q99*H99</f>
        <v>0</v>
      </c>
      <c r="S99" s="172">
        <v>0</v>
      </c>
      <c r="T99" s="173">
        <f>S99*H99</f>
        <v>0</v>
      </c>
      <c r="U99" s="34"/>
      <c r="V99" s="34"/>
      <c r="W99" s="34"/>
      <c r="X99" s="34"/>
      <c r="Y99" s="34"/>
      <c r="Z99" s="34"/>
      <c r="AA99" s="34"/>
      <c r="AB99" s="34"/>
      <c r="AC99" s="34"/>
      <c r="AD99" s="34"/>
      <c r="AE99" s="34"/>
      <c r="AR99" s="174" t="s">
        <v>214</v>
      </c>
      <c r="AT99" s="174" t="s">
        <v>209</v>
      </c>
      <c r="AU99" s="174" t="s">
        <v>76</v>
      </c>
      <c r="AY99" s="17" t="s">
        <v>215</v>
      </c>
      <c r="BE99" s="175">
        <f>IF(N99="základní",J99,0)</f>
        <v>0</v>
      </c>
      <c r="BF99" s="175">
        <f>IF(N99="snížená",J99,0)</f>
        <v>0</v>
      </c>
      <c r="BG99" s="175">
        <f>IF(N99="zákl. přenesená",J99,0)</f>
        <v>0</v>
      </c>
      <c r="BH99" s="175">
        <f>IF(N99="sníž. přenesená",J99,0)</f>
        <v>0</v>
      </c>
      <c r="BI99" s="175">
        <f>IF(N99="nulová",J99,0)</f>
        <v>0</v>
      </c>
      <c r="BJ99" s="17" t="s">
        <v>83</v>
      </c>
      <c r="BK99" s="175">
        <f>ROUND(I99*H99,2)</f>
        <v>0</v>
      </c>
      <c r="BL99" s="17" t="s">
        <v>216</v>
      </c>
      <c r="BM99" s="174" t="s">
        <v>812</v>
      </c>
    </row>
    <row r="100" spans="1:65" s="12" customFormat="1" x14ac:dyDescent="0.2">
      <c r="B100" s="181"/>
      <c r="C100" s="182"/>
      <c r="D100" s="176" t="s">
        <v>220</v>
      </c>
      <c r="E100" s="183" t="s">
        <v>35</v>
      </c>
      <c r="F100" s="184" t="s">
        <v>236</v>
      </c>
      <c r="G100" s="182"/>
      <c r="H100" s="185">
        <v>5</v>
      </c>
      <c r="I100" s="186"/>
      <c r="J100" s="182"/>
      <c r="K100" s="182"/>
      <c r="L100" s="187"/>
      <c r="M100" s="188"/>
      <c r="N100" s="189"/>
      <c r="O100" s="189"/>
      <c r="P100" s="189"/>
      <c r="Q100" s="189"/>
      <c r="R100" s="189"/>
      <c r="S100" s="189"/>
      <c r="T100" s="190"/>
      <c r="AT100" s="191" t="s">
        <v>220</v>
      </c>
      <c r="AU100" s="191" t="s">
        <v>76</v>
      </c>
      <c r="AV100" s="12" t="s">
        <v>85</v>
      </c>
      <c r="AW100" s="12" t="s">
        <v>37</v>
      </c>
      <c r="AX100" s="12" t="s">
        <v>83</v>
      </c>
      <c r="AY100" s="191" t="s">
        <v>215</v>
      </c>
    </row>
    <row r="101" spans="1:65" s="2" customFormat="1" ht="16.5" customHeight="1" x14ac:dyDescent="0.2">
      <c r="A101" s="34"/>
      <c r="B101" s="35"/>
      <c r="C101" s="162" t="s">
        <v>242</v>
      </c>
      <c r="D101" s="162" t="s">
        <v>209</v>
      </c>
      <c r="E101" s="163" t="s">
        <v>357</v>
      </c>
      <c r="F101" s="164" t="s">
        <v>358</v>
      </c>
      <c r="G101" s="165" t="s">
        <v>353</v>
      </c>
      <c r="H101" s="166">
        <v>6</v>
      </c>
      <c r="I101" s="167"/>
      <c r="J101" s="168">
        <f>ROUND(I101*H101,2)</f>
        <v>0</v>
      </c>
      <c r="K101" s="164" t="s">
        <v>213</v>
      </c>
      <c r="L101" s="169"/>
      <c r="M101" s="170" t="s">
        <v>35</v>
      </c>
      <c r="N101" s="171" t="s">
        <v>47</v>
      </c>
      <c r="O101" s="64"/>
      <c r="P101" s="172">
        <f>O101*H101</f>
        <v>0</v>
      </c>
      <c r="Q101" s="172">
        <v>1</v>
      </c>
      <c r="R101" s="172">
        <f>Q101*H101</f>
        <v>6</v>
      </c>
      <c r="S101" s="172">
        <v>0</v>
      </c>
      <c r="T101" s="173">
        <f>S101*H101</f>
        <v>0</v>
      </c>
      <c r="U101" s="34"/>
      <c r="V101" s="34"/>
      <c r="W101" s="34"/>
      <c r="X101" s="34"/>
      <c r="Y101" s="34"/>
      <c r="Z101" s="34"/>
      <c r="AA101" s="34"/>
      <c r="AB101" s="34"/>
      <c r="AC101" s="34"/>
      <c r="AD101" s="34"/>
      <c r="AE101" s="34"/>
      <c r="AR101" s="174" t="s">
        <v>214</v>
      </c>
      <c r="AT101" s="174" t="s">
        <v>209</v>
      </c>
      <c r="AU101" s="174" t="s">
        <v>76</v>
      </c>
      <c r="AY101" s="17" t="s">
        <v>215</v>
      </c>
      <c r="BE101" s="175">
        <f>IF(N101="základní",J101,0)</f>
        <v>0</v>
      </c>
      <c r="BF101" s="175">
        <f>IF(N101="snížená",J101,0)</f>
        <v>0</v>
      </c>
      <c r="BG101" s="175">
        <f>IF(N101="zákl. přenesená",J101,0)</f>
        <v>0</v>
      </c>
      <c r="BH101" s="175">
        <f>IF(N101="sníž. přenesená",J101,0)</f>
        <v>0</v>
      </c>
      <c r="BI101" s="175">
        <f>IF(N101="nulová",J101,0)</f>
        <v>0</v>
      </c>
      <c r="BJ101" s="17" t="s">
        <v>83</v>
      </c>
      <c r="BK101" s="175">
        <f>ROUND(I101*H101,2)</f>
        <v>0</v>
      </c>
      <c r="BL101" s="17" t="s">
        <v>216</v>
      </c>
      <c r="BM101" s="174" t="s">
        <v>359</v>
      </c>
    </row>
    <row r="102" spans="1:65" s="2" customFormat="1" ht="19.5" x14ac:dyDescent="0.2">
      <c r="A102" s="34"/>
      <c r="B102" s="35"/>
      <c r="C102" s="36"/>
      <c r="D102" s="176" t="s">
        <v>218</v>
      </c>
      <c r="E102" s="36"/>
      <c r="F102" s="177" t="s">
        <v>813</v>
      </c>
      <c r="G102" s="36"/>
      <c r="H102" s="36"/>
      <c r="I102" s="178"/>
      <c r="J102" s="36"/>
      <c r="K102" s="36"/>
      <c r="L102" s="39"/>
      <c r="M102" s="179"/>
      <c r="N102" s="180"/>
      <c r="O102" s="64"/>
      <c r="P102" s="64"/>
      <c r="Q102" s="64"/>
      <c r="R102" s="64"/>
      <c r="S102" s="64"/>
      <c r="T102" s="65"/>
      <c r="U102" s="34"/>
      <c r="V102" s="34"/>
      <c r="W102" s="34"/>
      <c r="X102" s="34"/>
      <c r="Y102" s="34"/>
      <c r="Z102" s="34"/>
      <c r="AA102" s="34"/>
      <c r="AB102" s="34"/>
      <c r="AC102" s="34"/>
      <c r="AD102" s="34"/>
      <c r="AE102" s="34"/>
      <c r="AT102" s="17" t="s">
        <v>218</v>
      </c>
      <c r="AU102" s="17" t="s">
        <v>76</v>
      </c>
    </row>
    <row r="103" spans="1:65" s="12" customFormat="1" x14ac:dyDescent="0.2">
      <c r="B103" s="181"/>
      <c r="C103" s="182"/>
      <c r="D103" s="176" t="s">
        <v>220</v>
      </c>
      <c r="E103" s="183" t="s">
        <v>35</v>
      </c>
      <c r="F103" s="184" t="s">
        <v>814</v>
      </c>
      <c r="G103" s="182"/>
      <c r="H103" s="185">
        <v>6</v>
      </c>
      <c r="I103" s="186"/>
      <c r="J103" s="182"/>
      <c r="K103" s="182"/>
      <c r="L103" s="187"/>
      <c r="M103" s="188"/>
      <c r="N103" s="189"/>
      <c r="O103" s="189"/>
      <c r="P103" s="189"/>
      <c r="Q103" s="189"/>
      <c r="R103" s="189"/>
      <c r="S103" s="189"/>
      <c r="T103" s="190"/>
      <c r="AT103" s="191" t="s">
        <v>220</v>
      </c>
      <c r="AU103" s="191" t="s">
        <v>76</v>
      </c>
      <c r="AV103" s="12" t="s">
        <v>85</v>
      </c>
      <c r="AW103" s="12" t="s">
        <v>37</v>
      </c>
      <c r="AX103" s="12" t="s">
        <v>83</v>
      </c>
      <c r="AY103" s="191" t="s">
        <v>215</v>
      </c>
    </row>
    <row r="104" spans="1:65" s="13" customFormat="1" ht="25.9" customHeight="1" x14ac:dyDescent="0.2">
      <c r="B104" s="192"/>
      <c r="C104" s="193"/>
      <c r="D104" s="194" t="s">
        <v>75</v>
      </c>
      <c r="E104" s="195" t="s">
        <v>362</v>
      </c>
      <c r="F104" s="195" t="s">
        <v>363</v>
      </c>
      <c r="G104" s="193"/>
      <c r="H104" s="193"/>
      <c r="I104" s="196"/>
      <c r="J104" s="197">
        <f>BK104</f>
        <v>0</v>
      </c>
      <c r="K104" s="193"/>
      <c r="L104" s="198"/>
      <c r="M104" s="199"/>
      <c r="N104" s="200"/>
      <c r="O104" s="200"/>
      <c r="P104" s="201">
        <f>P105</f>
        <v>0</v>
      </c>
      <c r="Q104" s="200"/>
      <c r="R104" s="201">
        <f>R105</f>
        <v>0</v>
      </c>
      <c r="S104" s="200"/>
      <c r="T104" s="202">
        <f>T105</f>
        <v>0</v>
      </c>
      <c r="AR104" s="203" t="s">
        <v>83</v>
      </c>
      <c r="AT104" s="204" t="s">
        <v>75</v>
      </c>
      <c r="AU104" s="204" t="s">
        <v>76</v>
      </c>
      <c r="AY104" s="203" t="s">
        <v>215</v>
      </c>
      <c r="BK104" s="205">
        <f>BK105</f>
        <v>0</v>
      </c>
    </row>
    <row r="105" spans="1:65" s="13" customFormat="1" ht="22.9" customHeight="1" x14ac:dyDescent="0.2">
      <c r="B105" s="192"/>
      <c r="C105" s="193"/>
      <c r="D105" s="194" t="s">
        <v>75</v>
      </c>
      <c r="E105" s="206" t="s">
        <v>237</v>
      </c>
      <c r="F105" s="206" t="s">
        <v>364</v>
      </c>
      <c r="G105" s="193"/>
      <c r="H105" s="193"/>
      <c r="I105" s="196"/>
      <c r="J105" s="207">
        <f>BK105</f>
        <v>0</v>
      </c>
      <c r="K105" s="193"/>
      <c r="L105" s="198"/>
      <c r="M105" s="199"/>
      <c r="N105" s="200"/>
      <c r="O105" s="200"/>
      <c r="P105" s="201">
        <f>SUM(P106:P148)</f>
        <v>0</v>
      </c>
      <c r="Q105" s="200"/>
      <c r="R105" s="201">
        <f>SUM(R106:R148)</f>
        <v>0</v>
      </c>
      <c r="S105" s="200"/>
      <c r="T105" s="202">
        <f>SUM(T106:T148)</f>
        <v>0</v>
      </c>
      <c r="AR105" s="203" t="s">
        <v>83</v>
      </c>
      <c r="AT105" s="204" t="s">
        <v>75</v>
      </c>
      <c r="AU105" s="204" t="s">
        <v>83</v>
      </c>
      <c r="AY105" s="203" t="s">
        <v>215</v>
      </c>
      <c r="BK105" s="205">
        <f>SUM(BK106:BK148)</f>
        <v>0</v>
      </c>
    </row>
    <row r="106" spans="1:65" s="2" customFormat="1" ht="24" x14ac:dyDescent="0.2">
      <c r="A106" s="34"/>
      <c r="B106" s="35"/>
      <c r="C106" s="208" t="s">
        <v>247</v>
      </c>
      <c r="D106" s="208" t="s">
        <v>366</v>
      </c>
      <c r="E106" s="209" t="s">
        <v>815</v>
      </c>
      <c r="F106" s="210" t="s">
        <v>816</v>
      </c>
      <c r="G106" s="211" t="s">
        <v>212</v>
      </c>
      <c r="H106" s="212">
        <v>4</v>
      </c>
      <c r="I106" s="213"/>
      <c r="J106" s="214">
        <f>ROUND(I106*H106,2)</f>
        <v>0</v>
      </c>
      <c r="K106" s="210" t="s">
        <v>213</v>
      </c>
      <c r="L106" s="39"/>
      <c r="M106" s="215" t="s">
        <v>35</v>
      </c>
      <c r="N106" s="216" t="s">
        <v>47</v>
      </c>
      <c r="O106" s="64"/>
      <c r="P106" s="172">
        <f>O106*H106</f>
        <v>0</v>
      </c>
      <c r="Q106" s="172">
        <v>0</v>
      </c>
      <c r="R106" s="172">
        <f>Q106*H106</f>
        <v>0</v>
      </c>
      <c r="S106" s="172">
        <v>0</v>
      </c>
      <c r="T106" s="173">
        <f>S106*H106</f>
        <v>0</v>
      </c>
      <c r="U106" s="34"/>
      <c r="V106" s="34"/>
      <c r="W106" s="34"/>
      <c r="X106" s="34"/>
      <c r="Y106" s="34"/>
      <c r="Z106" s="34"/>
      <c r="AA106" s="34"/>
      <c r="AB106" s="34"/>
      <c r="AC106" s="34"/>
      <c r="AD106" s="34"/>
      <c r="AE106" s="34"/>
      <c r="AR106" s="174" t="s">
        <v>216</v>
      </c>
      <c r="AT106" s="174" t="s">
        <v>366</v>
      </c>
      <c r="AU106" s="174" t="s">
        <v>85</v>
      </c>
      <c r="AY106" s="17" t="s">
        <v>215</v>
      </c>
      <c r="BE106" s="175">
        <f>IF(N106="základní",J106,0)</f>
        <v>0</v>
      </c>
      <c r="BF106" s="175">
        <f>IF(N106="snížená",J106,0)</f>
        <v>0</v>
      </c>
      <c r="BG106" s="175">
        <f>IF(N106="zákl. přenesená",J106,0)</f>
        <v>0</v>
      </c>
      <c r="BH106" s="175">
        <f>IF(N106="sníž. přenesená",J106,0)</f>
        <v>0</v>
      </c>
      <c r="BI106" s="175">
        <f>IF(N106="nulová",J106,0)</f>
        <v>0</v>
      </c>
      <c r="BJ106" s="17" t="s">
        <v>83</v>
      </c>
      <c r="BK106" s="175">
        <f>ROUND(I106*H106,2)</f>
        <v>0</v>
      </c>
      <c r="BL106" s="17" t="s">
        <v>216</v>
      </c>
      <c r="BM106" s="174" t="s">
        <v>817</v>
      </c>
    </row>
    <row r="107" spans="1:65" s="12" customFormat="1" x14ac:dyDescent="0.2">
      <c r="B107" s="181"/>
      <c r="C107" s="182"/>
      <c r="D107" s="176" t="s">
        <v>220</v>
      </c>
      <c r="E107" s="183" t="s">
        <v>35</v>
      </c>
      <c r="F107" s="184" t="s">
        <v>818</v>
      </c>
      <c r="G107" s="182"/>
      <c r="H107" s="185">
        <v>4</v>
      </c>
      <c r="I107" s="186"/>
      <c r="J107" s="182"/>
      <c r="K107" s="182"/>
      <c r="L107" s="187"/>
      <c r="M107" s="188"/>
      <c r="N107" s="189"/>
      <c r="O107" s="189"/>
      <c r="P107" s="189"/>
      <c r="Q107" s="189"/>
      <c r="R107" s="189"/>
      <c r="S107" s="189"/>
      <c r="T107" s="190"/>
      <c r="AT107" s="191" t="s">
        <v>220</v>
      </c>
      <c r="AU107" s="191" t="s">
        <v>85</v>
      </c>
      <c r="AV107" s="12" t="s">
        <v>85</v>
      </c>
      <c r="AW107" s="12" t="s">
        <v>37</v>
      </c>
      <c r="AX107" s="12" t="s">
        <v>83</v>
      </c>
      <c r="AY107" s="191" t="s">
        <v>215</v>
      </c>
    </row>
    <row r="108" spans="1:65" s="2" customFormat="1" ht="24" x14ac:dyDescent="0.2">
      <c r="A108" s="34"/>
      <c r="B108" s="35"/>
      <c r="C108" s="208" t="s">
        <v>214</v>
      </c>
      <c r="D108" s="208" t="s">
        <v>366</v>
      </c>
      <c r="E108" s="209" t="s">
        <v>819</v>
      </c>
      <c r="F108" s="210" t="s">
        <v>820</v>
      </c>
      <c r="G108" s="211" t="s">
        <v>212</v>
      </c>
      <c r="H108" s="212">
        <v>2</v>
      </c>
      <c r="I108" s="213"/>
      <c r="J108" s="214">
        <f>ROUND(I108*H108,2)</f>
        <v>0</v>
      </c>
      <c r="K108" s="210" t="s">
        <v>213</v>
      </c>
      <c r="L108" s="39"/>
      <c r="M108" s="215" t="s">
        <v>35</v>
      </c>
      <c r="N108" s="216" t="s">
        <v>47</v>
      </c>
      <c r="O108" s="64"/>
      <c r="P108" s="172">
        <f>O108*H108</f>
        <v>0</v>
      </c>
      <c r="Q108" s="172">
        <v>0</v>
      </c>
      <c r="R108" s="172">
        <f>Q108*H108</f>
        <v>0</v>
      </c>
      <c r="S108" s="172">
        <v>0</v>
      </c>
      <c r="T108" s="173">
        <f>S108*H108</f>
        <v>0</v>
      </c>
      <c r="U108" s="34"/>
      <c r="V108" s="34"/>
      <c r="W108" s="34"/>
      <c r="X108" s="34"/>
      <c r="Y108" s="34"/>
      <c r="Z108" s="34"/>
      <c r="AA108" s="34"/>
      <c r="AB108" s="34"/>
      <c r="AC108" s="34"/>
      <c r="AD108" s="34"/>
      <c r="AE108" s="34"/>
      <c r="AR108" s="174" t="s">
        <v>216</v>
      </c>
      <c r="AT108" s="174" t="s">
        <v>366</v>
      </c>
      <c r="AU108" s="174" t="s">
        <v>85</v>
      </c>
      <c r="AY108" s="17" t="s">
        <v>215</v>
      </c>
      <c r="BE108" s="175">
        <f>IF(N108="základní",J108,0)</f>
        <v>0</v>
      </c>
      <c r="BF108" s="175">
        <f>IF(N108="snížená",J108,0)</f>
        <v>0</v>
      </c>
      <c r="BG108" s="175">
        <f>IF(N108="zákl. přenesená",J108,0)</f>
        <v>0</v>
      </c>
      <c r="BH108" s="175">
        <f>IF(N108="sníž. přenesená",J108,0)</f>
        <v>0</v>
      </c>
      <c r="BI108" s="175">
        <f>IF(N108="nulová",J108,0)</f>
        <v>0</v>
      </c>
      <c r="BJ108" s="17" t="s">
        <v>83</v>
      </c>
      <c r="BK108" s="175">
        <f>ROUND(I108*H108,2)</f>
        <v>0</v>
      </c>
      <c r="BL108" s="17" t="s">
        <v>216</v>
      </c>
      <c r="BM108" s="174" t="s">
        <v>821</v>
      </c>
    </row>
    <row r="109" spans="1:65" s="12" customFormat="1" x14ac:dyDescent="0.2">
      <c r="B109" s="181"/>
      <c r="C109" s="182"/>
      <c r="D109" s="176" t="s">
        <v>220</v>
      </c>
      <c r="E109" s="183" t="s">
        <v>35</v>
      </c>
      <c r="F109" s="184" t="s">
        <v>822</v>
      </c>
      <c r="G109" s="182"/>
      <c r="H109" s="185">
        <v>2</v>
      </c>
      <c r="I109" s="186"/>
      <c r="J109" s="182"/>
      <c r="K109" s="182"/>
      <c r="L109" s="187"/>
      <c r="M109" s="188"/>
      <c r="N109" s="189"/>
      <c r="O109" s="189"/>
      <c r="P109" s="189"/>
      <c r="Q109" s="189"/>
      <c r="R109" s="189"/>
      <c r="S109" s="189"/>
      <c r="T109" s="190"/>
      <c r="AT109" s="191" t="s">
        <v>220</v>
      </c>
      <c r="AU109" s="191" t="s">
        <v>85</v>
      </c>
      <c r="AV109" s="12" t="s">
        <v>85</v>
      </c>
      <c r="AW109" s="12" t="s">
        <v>37</v>
      </c>
      <c r="AX109" s="12" t="s">
        <v>83</v>
      </c>
      <c r="AY109" s="191" t="s">
        <v>215</v>
      </c>
    </row>
    <row r="110" spans="1:65" s="2" customFormat="1" ht="24" x14ac:dyDescent="0.2">
      <c r="A110" s="34"/>
      <c r="B110" s="35"/>
      <c r="C110" s="208" t="s">
        <v>255</v>
      </c>
      <c r="D110" s="208" t="s">
        <v>366</v>
      </c>
      <c r="E110" s="209" t="s">
        <v>823</v>
      </c>
      <c r="F110" s="210" t="s">
        <v>824</v>
      </c>
      <c r="G110" s="211" t="s">
        <v>402</v>
      </c>
      <c r="H110" s="212">
        <v>12</v>
      </c>
      <c r="I110" s="213"/>
      <c r="J110" s="214">
        <f>ROUND(I110*H110,2)</f>
        <v>0</v>
      </c>
      <c r="K110" s="210" t="s">
        <v>213</v>
      </c>
      <c r="L110" s="39"/>
      <c r="M110" s="215" t="s">
        <v>35</v>
      </c>
      <c r="N110" s="216" t="s">
        <v>47</v>
      </c>
      <c r="O110" s="64"/>
      <c r="P110" s="172">
        <f>O110*H110</f>
        <v>0</v>
      </c>
      <c r="Q110" s="172">
        <v>0</v>
      </c>
      <c r="R110" s="172">
        <f>Q110*H110</f>
        <v>0</v>
      </c>
      <c r="S110" s="172">
        <v>0</v>
      </c>
      <c r="T110" s="173">
        <f>S110*H110</f>
        <v>0</v>
      </c>
      <c r="U110" s="34"/>
      <c r="V110" s="34"/>
      <c r="W110" s="34"/>
      <c r="X110" s="34"/>
      <c r="Y110" s="34"/>
      <c r="Z110" s="34"/>
      <c r="AA110" s="34"/>
      <c r="AB110" s="34"/>
      <c r="AC110" s="34"/>
      <c r="AD110" s="34"/>
      <c r="AE110" s="34"/>
      <c r="AR110" s="174" t="s">
        <v>216</v>
      </c>
      <c r="AT110" s="174" t="s">
        <v>366</v>
      </c>
      <c r="AU110" s="174" t="s">
        <v>85</v>
      </c>
      <c r="AY110" s="17" t="s">
        <v>215</v>
      </c>
      <c r="BE110" s="175">
        <f>IF(N110="základní",J110,0)</f>
        <v>0</v>
      </c>
      <c r="BF110" s="175">
        <f>IF(N110="snížená",J110,0)</f>
        <v>0</v>
      </c>
      <c r="BG110" s="175">
        <f>IF(N110="zákl. přenesená",J110,0)</f>
        <v>0</v>
      </c>
      <c r="BH110" s="175">
        <f>IF(N110="sníž. přenesená",J110,0)</f>
        <v>0</v>
      </c>
      <c r="BI110" s="175">
        <f>IF(N110="nulová",J110,0)</f>
        <v>0</v>
      </c>
      <c r="BJ110" s="17" t="s">
        <v>83</v>
      </c>
      <c r="BK110" s="175">
        <f>ROUND(I110*H110,2)</f>
        <v>0</v>
      </c>
      <c r="BL110" s="17" t="s">
        <v>216</v>
      </c>
      <c r="BM110" s="174" t="s">
        <v>825</v>
      </c>
    </row>
    <row r="111" spans="1:65" s="12" customFormat="1" x14ac:dyDescent="0.2">
      <c r="B111" s="181"/>
      <c r="C111" s="182"/>
      <c r="D111" s="176" t="s">
        <v>220</v>
      </c>
      <c r="E111" s="183" t="s">
        <v>35</v>
      </c>
      <c r="F111" s="184" t="s">
        <v>826</v>
      </c>
      <c r="G111" s="182"/>
      <c r="H111" s="185">
        <v>12</v>
      </c>
      <c r="I111" s="186"/>
      <c r="J111" s="182"/>
      <c r="K111" s="182"/>
      <c r="L111" s="187"/>
      <c r="M111" s="188"/>
      <c r="N111" s="189"/>
      <c r="O111" s="189"/>
      <c r="P111" s="189"/>
      <c r="Q111" s="189"/>
      <c r="R111" s="189"/>
      <c r="S111" s="189"/>
      <c r="T111" s="190"/>
      <c r="AT111" s="191" t="s">
        <v>220</v>
      </c>
      <c r="AU111" s="191" t="s">
        <v>85</v>
      </c>
      <c r="AV111" s="12" t="s">
        <v>85</v>
      </c>
      <c r="AW111" s="12" t="s">
        <v>37</v>
      </c>
      <c r="AX111" s="12" t="s">
        <v>83</v>
      </c>
      <c r="AY111" s="191" t="s">
        <v>215</v>
      </c>
    </row>
    <row r="112" spans="1:65" s="2" customFormat="1" ht="24" x14ac:dyDescent="0.2">
      <c r="A112" s="34"/>
      <c r="B112" s="35"/>
      <c r="C112" s="208" t="s">
        <v>259</v>
      </c>
      <c r="D112" s="208" t="s">
        <v>366</v>
      </c>
      <c r="E112" s="209" t="s">
        <v>827</v>
      </c>
      <c r="F112" s="210" t="s">
        <v>828</v>
      </c>
      <c r="G112" s="211" t="s">
        <v>212</v>
      </c>
      <c r="H112" s="212">
        <v>2</v>
      </c>
      <c r="I112" s="213"/>
      <c r="J112" s="214">
        <f>ROUND(I112*H112,2)</f>
        <v>0</v>
      </c>
      <c r="K112" s="210" t="s">
        <v>213</v>
      </c>
      <c r="L112" s="39"/>
      <c r="M112" s="215" t="s">
        <v>35</v>
      </c>
      <c r="N112" s="216" t="s">
        <v>47</v>
      </c>
      <c r="O112" s="64"/>
      <c r="P112" s="172">
        <f>O112*H112</f>
        <v>0</v>
      </c>
      <c r="Q112" s="172">
        <v>0</v>
      </c>
      <c r="R112" s="172">
        <f>Q112*H112</f>
        <v>0</v>
      </c>
      <c r="S112" s="172">
        <v>0</v>
      </c>
      <c r="T112" s="173">
        <f>S112*H112</f>
        <v>0</v>
      </c>
      <c r="U112" s="34"/>
      <c r="V112" s="34"/>
      <c r="W112" s="34"/>
      <c r="X112" s="34"/>
      <c r="Y112" s="34"/>
      <c r="Z112" s="34"/>
      <c r="AA112" s="34"/>
      <c r="AB112" s="34"/>
      <c r="AC112" s="34"/>
      <c r="AD112" s="34"/>
      <c r="AE112" s="34"/>
      <c r="AR112" s="174" t="s">
        <v>216</v>
      </c>
      <c r="AT112" s="174" t="s">
        <v>366</v>
      </c>
      <c r="AU112" s="174" t="s">
        <v>85</v>
      </c>
      <c r="AY112" s="17" t="s">
        <v>215</v>
      </c>
      <c r="BE112" s="175">
        <f>IF(N112="základní",J112,0)</f>
        <v>0</v>
      </c>
      <c r="BF112" s="175">
        <f>IF(N112="snížená",J112,0)</f>
        <v>0</v>
      </c>
      <c r="BG112" s="175">
        <f>IF(N112="zákl. přenesená",J112,0)</f>
        <v>0</v>
      </c>
      <c r="BH112" s="175">
        <f>IF(N112="sníž. přenesená",J112,0)</f>
        <v>0</v>
      </c>
      <c r="BI112" s="175">
        <f>IF(N112="nulová",J112,0)</f>
        <v>0</v>
      </c>
      <c r="BJ112" s="17" t="s">
        <v>83</v>
      </c>
      <c r="BK112" s="175">
        <f>ROUND(I112*H112,2)</f>
        <v>0</v>
      </c>
      <c r="BL112" s="17" t="s">
        <v>216</v>
      </c>
      <c r="BM112" s="174" t="s">
        <v>829</v>
      </c>
    </row>
    <row r="113" spans="1:65" s="12" customFormat="1" x14ac:dyDescent="0.2">
      <c r="B113" s="181"/>
      <c r="C113" s="182"/>
      <c r="D113" s="176" t="s">
        <v>220</v>
      </c>
      <c r="E113" s="183" t="s">
        <v>35</v>
      </c>
      <c r="F113" s="184" t="s">
        <v>254</v>
      </c>
      <c r="G113" s="182"/>
      <c r="H113" s="185">
        <v>2</v>
      </c>
      <c r="I113" s="186"/>
      <c r="J113" s="182"/>
      <c r="K113" s="182"/>
      <c r="L113" s="187"/>
      <c r="M113" s="188"/>
      <c r="N113" s="189"/>
      <c r="O113" s="189"/>
      <c r="P113" s="189"/>
      <c r="Q113" s="189"/>
      <c r="R113" s="189"/>
      <c r="S113" s="189"/>
      <c r="T113" s="190"/>
      <c r="AT113" s="191" t="s">
        <v>220</v>
      </c>
      <c r="AU113" s="191" t="s">
        <v>85</v>
      </c>
      <c r="AV113" s="12" t="s">
        <v>85</v>
      </c>
      <c r="AW113" s="12" t="s">
        <v>37</v>
      </c>
      <c r="AX113" s="12" t="s">
        <v>83</v>
      </c>
      <c r="AY113" s="191" t="s">
        <v>215</v>
      </c>
    </row>
    <row r="114" spans="1:65" s="2" customFormat="1" ht="24" x14ac:dyDescent="0.2">
      <c r="A114" s="34"/>
      <c r="B114" s="35"/>
      <c r="C114" s="208" t="s">
        <v>263</v>
      </c>
      <c r="D114" s="208" t="s">
        <v>366</v>
      </c>
      <c r="E114" s="209" t="s">
        <v>830</v>
      </c>
      <c r="F114" s="210" t="s">
        <v>831</v>
      </c>
      <c r="G114" s="211" t="s">
        <v>402</v>
      </c>
      <c r="H114" s="212">
        <v>12</v>
      </c>
      <c r="I114" s="213"/>
      <c r="J114" s="214">
        <f>ROUND(I114*H114,2)</f>
        <v>0</v>
      </c>
      <c r="K114" s="210" t="s">
        <v>213</v>
      </c>
      <c r="L114" s="39"/>
      <c r="M114" s="215" t="s">
        <v>35</v>
      </c>
      <c r="N114" s="216" t="s">
        <v>47</v>
      </c>
      <c r="O114" s="64"/>
      <c r="P114" s="172">
        <f>O114*H114</f>
        <v>0</v>
      </c>
      <c r="Q114" s="172">
        <v>0</v>
      </c>
      <c r="R114" s="172">
        <f>Q114*H114</f>
        <v>0</v>
      </c>
      <c r="S114" s="172">
        <v>0</v>
      </c>
      <c r="T114" s="173">
        <f>S114*H114</f>
        <v>0</v>
      </c>
      <c r="U114" s="34"/>
      <c r="V114" s="34"/>
      <c r="W114" s="34"/>
      <c r="X114" s="34"/>
      <c r="Y114" s="34"/>
      <c r="Z114" s="34"/>
      <c r="AA114" s="34"/>
      <c r="AB114" s="34"/>
      <c r="AC114" s="34"/>
      <c r="AD114" s="34"/>
      <c r="AE114" s="34"/>
      <c r="AR114" s="174" t="s">
        <v>216</v>
      </c>
      <c r="AT114" s="174" t="s">
        <v>366</v>
      </c>
      <c r="AU114" s="174" t="s">
        <v>85</v>
      </c>
      <c r="AY114" s="17" t="s">
        <v>215</v>
      </c>
      <c r="BE114" s="175">
        <f>IF(N114="základní",J114,0)</f>
        <v>0</v>
      </c>
      <c r="BF114" s="175">
        <f>IF(N114="snížená",J114,0)</f>
        <v>0</v>
      </c>
      <c r="BG114" s="175">
        <f>IF(N114="zákl. přenesená",J114,0)</f>
        <v>0</v>
      </c>
      <c r="BH114" s="175">
        <f>IF(N114="sníž. přenesená",J114,0)</f>
        <v>0</v>
      </c>
      <c r="BI114" s="175">
        <f>IF(N114="nulová",J114,0)</f>
        <v>0</v>
      </c>
      <c r="BJ114" s="17" t="s">
        <v>83</v>
      </c>
      <c r="BK114" s="175">
        <f>ROUND(I114*H114,2)</f>
        <v>0</v>
      </c>
      <c r="BL114" s="17" t="s">
        <v>216</v>
      </c>
      <c r="BM114" s="174" t="s">
        <v>832</v>
      </c>
    </row>
    <row r="115" spans="1:65" s="12" customFormat="1" x14ac:dyDescent="0.2">
      <c r="B115" s="181"/>
      <c r="C115" s="182"/>
      <c r="D115" s="176" t="s">
        <v>220</v>
      </c>
      <c r="E115" s="183" t="s">
        <v>35</v>
      </c>
      <c r="F115" s="184" t="s">
        <v>826</v>
      </c>
      <c r="G115" s="182"/>
      <c r="H115" s="185">
        <v>12</v>
      </c>
      <c r="I115" s="186"/>
      <c r="J115" s="182"/>
      <c r="K115" s="182"/>
      <c r="L115" s="187"/>
      <c r="M115" s="188"/>
      <c r="N115" s="189"/>
      <c r="O115" s="189"/>
      <c r="P115" s="189"/>
      <c r="Q115" s="189"/>
      <c r="R115" s="189"/>
      <c r="S115" s="189"/>
      <c r="T115" s="190"/>
      <c r="AT115" s="191" t="s">
        <v>220</v>
      </c>
      <c r="AU115" s="191" t="s">
        <v>85</v>
      </c>
      <c r="AV115" s="12" t="s">
        <v>85</v>
      </c>
      <c r="AW115" s="12" t="s">
        <v>37</v>
      </c>
      <c r="AX115" s="12" t="s">
        <v>83</v>
      </c>
      <c r="AY115" s="191" t="s">
        <v>215</v>
      </c>
    </row>
    <row r="116" spans="1:65" s="2" customFormat="1" ht="33" customHeight="1" x14ac:dyDescent="0.2">
      <c r="A116" s="34"/>
      <c r="B116" s="35"/>
      <c r="C116" s="208" t="s">
        <v>267</v>
      </c>
      <c r="D116" s="208" t="s">
        <v>366</v>
      </c>
      <c r="E116" s="209" t="s">
        <v>833</v>
      </c>
      <c r="F116" s="210" t="s">
        <v>834</v>
      </c>
      <c r="G116" s="211" t="s">
        <v>347</v>
      </c>
      <c r="H116" s="212">
        <v>36</v>
      </c>
      <c r="I116" s="213"/>
      <c r="J116" s="214">
        <f>ROUND(I116*H116,2)</f>
        <v>0</v>
      </c>
      <c r="K116" s="210" t="s">
        <v>213</v>
      </c>
      <c r="L116" s="39"/>
      <c r="M116" s="215" t="s">
        <v>35</v>
      </c>
      <c r="N116" s="216" t="s">
        <v>47</v>
      </c>
      <c r="O116" s="64"/>
      <c r="P116" s="172">
        <f>O116*H116</f>
        <v>0</v>
      </c>
      <c r="Q116" s="172">
        <v>0</v>
      </c>
      <c r="R116" s="172">
        <f>Q116*H116</f>
        <v>0</v>
      </c>
      <c r="S116" s="172">
        <v>0</v>
      </c>
      <c r="T116" s="173">
        <f>S116*H116</f>
        <v>0</v>
      </c>
      <c r="U116" s="34"/>
      <c r="V116" s="34"/>
      <c r="W116" s="34"/>
      <c r="X116" s="34"/>
      <c r="Y116" s="34"/>
      <c r="Z116" s="34"/>
      <c r="AA116" s="34"/>
      <c r="AB116" s="34"/>
      <c r="AC116" s="34"/>
      <c r="AD116" s="34"/>
      <c r="AE116" s="34"/>
      <c r="AR116" s="174" t="s">
        <v>216</v>
      </c>
      <c r="AT116" s="174" t="s">
        <v>366</v>
      </c>
      <c r="AU116" s="174" t="s">
        <v>85</v>
      </c>
      <c r="AY116" s="17" t="s">
        <v>215</v>
      </c>
      <c r="BE116" s="175">
        <f>IF(N116="základní",J116,0)</f>
        <v>0</v>
      </c>
      <c r="BF116" s="175">
        <f>IF(N116="snížená",J116,0)</f>
        <v>0</v>
      </c>
      <c r="BG116" s="175">
        <f>IF(N116="zákl. přenesená",J116,0)</f>
        <v>0</v>
      </c>
      <c r="BH116" s="175">
        <f>IF(N116="sníž. přenesená",J116,0)</f>
        <v>0</v>
      </c>
      <c r="BI116" s="175">
        <f>IF(N116="nulová",J116,0)</f>
        <v>0</v>
      </c>
      <c r="BJ116" s="17" t="s">
        <v>83</v>
      </c>
      <c r="BK116" s="175">
        <f>ROUND(I116*H116,2)</f>
        <v>0</v>
      </c>
      <c r="BL116" s="17" t="s">
        <v>216</v>
      </c>
      <c r="BM116" s="174" t="s">
        <v>835</v>
      </c>
    </row>
    <row r="117" spans="1:65" s="12" customFormat="1" x14ac:dyDescent="0.2">
      <c r="B117" s="181"/>
      <c r="C117" s="182"/>
      <c r="D117" s="176" t="s">
        <v>220</v>
      </c>
      <c r="E117" s="183" t="s">
        <v>35</v>
      </c>
      <c r="F117" s="184" t="s">
        <v>836</v>
      </c>
      <c r="G117" s="182"/>
      <c r="H117" s="185">
        <v>36</v>
      </c>
      <c r="I117" s="186"/>
      <c r="J117" s="182"/>
      <c r="K117" s="182"/>
      <c r="L117" s="187"/>
      <c r="M117" s="188"/>
      <c r="N117" s="189"/>
      <c r="O117" s="189"/>
      <c r="P117" s="189"/>
      <c r="Q117" s="189"/>
      <c r="R117" s="189"/>
      <c r="S117" s="189"/>
      <c r="T117" s="190"/>
      <c r="AT117" s="191" t="s">
        <v>220</v>
      </c>
      <c r="AU117" s="191" t="s">
        <v>85</v>
      </c>
      <c r="AV117" s="12" t="s">
        <v>85</v>
      </c>
      <c r="AW117" s="12" t="s">
        <v>37</v>
      </c>
      <c r="AX117" s="12" t="s">
        <v>83</v>
      </c>
      <c r="AY117" s="191" t="s">
        <v>215</v>
      </c>
    </row>
    <row r="118" spans="1:65" s="2" customFormat="1" ht="44.25" customHeight="1" x14ac:dyDescent="0.2">
      <c r="A118" s="34"/>
      <c r="B118" s="35"/>
      <c r="C118" s="208" t="s">
        <v>272</v>
      </c>
      <c r="D118" s="208" t="s">
        <v>366</v>
      </c>
      <c r="E118" s="209" t="s">
        <v>837</v>
      </c>
      <c r="F118" s="210" t="s">
        <v>838</v>
      </c>
      <c r="G118" s="211" t="s">
        <v>347</v>
      </c>
      <c r="H118" s="212">
        <v>48</v>
      </c>
      <c r="I118" s="213"/>
      <c r="J118" s="214">
        <f>ROUND(I118*H118,2)</f>
        <v>0</v>
      </c>
      <c r="K118" s="210" t="s">
        <v>213</v>
      </c>
      <c r="L118" s="39"/>
      <c r="M118" s="215" t="s">
        <v>35</v>
      </c>
      <c r="N118" s="216" t="s">
        <v>47</v>
      </c>
      <c r="O118" s="64"/>
      <c r="P118" s="172">
        <f>O118*H118</f>
        <v>0</v>
      </c>
      <c r="Q118" s="172">
        <v>0</v>
      </c>
      <c r="R118" s="172">
        <f>Q118*H118</f>
        <v>0</v>
      </c>
      <c r="S118" s="172">
        <v>0</v>
      </c>
      <c r="T118" s="173">
        <f>S118*H118</f>
        <v>0</v>
      </c>
      <c r="U118" s="34"/>
      <c r="V118" s="34"/>
      <c r="W118" s="34"/>
      <c r="X118" s="34"/>
      <c r="Y118" s="34"/>
      <c r="Z118" s="34"/>
      <c r="AA118" s="34"/>
      <c r="AB118" s="34"/>
      <c r="AC118" s="34"/>
      <c r="AD118" s="34"/>
      <c r="AE118" s="34"/>
      <c r="AR118" s="174" t="s">
        <v>216</v>
      </c>
      <c r="AT118" s="174" t="s">
        <v>366</v>
      </c>
      <c r="AU118" s="174" t="s">
        <v>85</v>
      </c>
      <c r="AY118" s="17" t="s">
        <v>215</v>
      </c>
      <c r="BE118" s="175">
        <f>IF(N118="základní",J118,0)</f>
        <v>0</v>
      </c>
      <c r="BF118" s="175">
        <f>IF(N118="snížená",J118,0)</f>
        <v>0</v>
      </c>
      <c r="BG118" s="175">
        <f>IF(N118="zákl. přenesená",J118,0)</f>
        <v>0</v>
      </c>
      <c r="BH118" s="175">
        <f>IF(N118="sníž. přenesená",J118,0)</f>
        <v>0</v>
      </c>
      <c r="BI118" s="175">
        <f>IF(N118="nulová",J118,0)</f>
        <v>0</v>
      </c>
      <c r="BJ118" s="17" t="s">
        <v>83</v>
      </c>
      <c r="BK118" s="175">
        <f>ROUND(I118*H118,2)</f>
        <v>0</v>
      </c>
      <c r="BL118" s="17" t="s">
        <v>216</v>
      </c>
      <c r="BM118" s="174" t="s">
        <v>839</v>
      </c>
    </row>
    <row r="119" spans="1:65" s="12" customFormat="1" x14ac:dyDescent="0.2">
      <c r="B119" s="181"/>
      <c r="C119" s="182"/>
      <c r="D119" s="176" t="s">
        <v>220</v>
      </c>
      <c r="E119" s="183" t="s">
        <v>35</v>
      </c>
      <c r="F119" s="184" t="s">
        <v>840</v>
      </c>
      <c r="G119" s="182"/>
      <c r="H119" s="185">
        <v>24</v>
      </c>
      <c r="I119" s="186"/>
      <c r="J119" s="182"/>
      <c r="K119" s="182"/>
      <c r="L119" s="187"/>
      <c r="M119" s="188"/>
      <c r="N119" s="189"/>
      <c r="O119" s="189"/>
      <c r="P119" s="189"/>
      <c r="Q119" s="189"/>
      <c r="R119" s="189"/>
      <c r="S119" s="189"/>
      <c r="T119" s="190"/>
      <c r="AT119" s="191" t="s">
        <v>220</v>
      </c>
      <c r="AU119" s="191" t="s">
        <v>85</v>
      </c>
      <c r="AV119" s="12" t="s">
        <v>85</v>
      </c>
      <c r="AW119" s="12" t="s">
        <v>37</v>
      </c>
      <c r="AX119" s="12" t="s">
        <v>76</v>
      </c>
      <c r="AY119" s="191" t="s">
        <v>215</v>
      </c>
    </row>
    <row r="120" spans="1:65" s="12" customFormat="1" x14ac:dyDescent="0.2">
      <c r="B120" s="181"/>
      <c r="C120" s="182"/>
      <c r="D120" s="176" t="s">
        <v>220</v>
      </c>
      <c r="E120" s="183" t="s">
        <v>35</v>
      </c>
      <c r="F120" s="184" t="s">
        <v>841</v>
      </c>
      <c r="G120" s="182"/>
      <c r="H120" s="185">
        <v>24</v>
      </c>
      <c r="I120" s="186"/>
      <c r="J120" s="182"/>
      <c r="K120" s="182"/>
      <c r="L120" s="187"/>
      <c r="M120" s="188"/>
      <c r="N120" s="189"/>
      <c r="O120" s="189"/>
      <c r="P120" s="189"/>
      <c r="Q120" s="189"/>
      <c r="R120" s="189"/>
      <c r="S120" s="189"/>
      <c r="T120" s="190"/>
      <c r="AT120" s="191" t="s">
        <v>220</v>
      </c>
      <c r="AU120" s="191" t="s">
        <v>85</v>
      </c>
      <c r="AV120" s="12" t="s">
        <v>85</v>
      </c>
      <c r="AW120" s="12" t="s">
        <v>37</v>
      </c>
      <c r="AX120" s="12" t="s">
        <v>76</v>
      </c>
      <c r="AY120" s="191" t="s">
        <v>215</v>
      </c>
    </row>
    <row r="121" spans="1:65" s="14" customFormat="1" x14ac:dyDescent="0.2">
      <c r="B121" s="220"/>
      <c r="C121" s="221"/>
      <c r="D121" s="176" t="s">
        <v>220</v>
      </c>
      <c r="E121" s="222" t="s">
        <v>35</v>
      </c>
      <c r="F121" s="223" t="s">
        <v>616</v>
      </c>
      <c r="G121" s="221"/>
      <c r="H121" s="224">
        <v>48</v>
      </c>
      <c r="I121" s="225"/>
      <c r="J121" s="221"/>
      <c r="K121" s="221"/>
      <c r="L121" s="226"/>
      <c r="M121" s="231"/>
      <c r="N121" s="232"/>
      <c r="O121" s="232"/>
      <c r="P121" s="232"/>
      <c r="Q121" s="232"/>
      <c r="R121" s="232"/>
      <c r="S121" s="232"/>
      <c r="T121" s="233"/>
      <c r="AT121" s="230" t="s">
        <v>220</v>
      </c>
      <c r="AU121" s="230" t="s">
        <v>85</v>
      </c>
      <c r="AV121" s="14" t="s">
        <v>216</v>
      </c>
      <c r="AW121" s="14" t="s">
        <v>37</v>
      </c>
      <c r="AX121" s="14" t="s">
        <v>83</v>
      </c>
      <c r="AY121" s="230" t="s">
        <v>215</v>
      </c>
    </row>
    <row r="122" spans="1:65" s="2" customFormat="1" ht="36" x14ac:dyDescent="0.2">
      <c r="A122" s="34"/>
      <c r="B122" s="35"/>
      <c r="C122" s="208" t="s">
        <v>276</v>
      </c>
      <c r="D122" s="208" t="s">
        <v>366</v>
      </c>
      <c r="E122" s="209" t="s">
        <v>842</v>
      </c>
      <c r="F122" s="210" t="s">
        <v>843</v>
      </c>
      <c r="G122" s="211" t="s">
        <v>402</v>
      </c>
      <c r="H122" s="212">
        <v>12</v>
      </c>
      <c r="I122" s="213"/>
      <c r="J122" s="214">
        <f>ROUND(I122*H122,2)</f>
        <v>0</v>
      </c>
      <c r="K122" s="210" t="s">
        <v>213</v>
      </c>
      <c r="L122" s="39"/>
      <c r="M122" s="215" t="s">
        <v>35</v>
      </c>
      <c r="N122" s="216" t="s">
        <v>47</v>
      </c>
      <c r="O122" s="64"/>
      <c r="P122" s="172">
        <f>O122*H122</f>
        <v>0</v>
      </c>
      <c r="Q122" s="172">
        <v>0</v>
      </c>
      <c r="R122" s="172">
        <f>Q122*H122</f>
        <v>0</v>
      </c>
      <c r="S122" s="172">
        <v>0</v>
      </c>
      <c r="T122" s="173">
        <f>S122*H122</f>
        <v>0</v>
      </c>
      <c r="U122" s="34"/>
      <c r="V122" s="34"/>
      <c r="W122" s="34"/>
      <c r="X122" s="34"/>
      <c r="Y122" s="34"/>
      <c r="Z122" s="34"/>
      <c r="AA122" s="34"/>
      <c r="AB122" s="34"/>
      <c r="AC122" s="34"/>
      <c r="AD122" s="34"/>
      <c r="AE122" s="34"/>
      <c r="AR122" s="174" t="s">
        <v>216</v>
      </c>
      <c r="AT122" s="174" t="s">
        <v>366</v>
      </c>
      <c r="AU122" s="174" t="s">
        <v>85</v>
      </c>
      <c r="AY122" s="17" t="s">
        <v>215</v>
      </c>
      <c r="BE122" s="175">
        <f>IF(N122="základní",J122,0)</f>
        <v>0</v>
      </c>
      <c r="BF122" s="175">
        <f>IF(N122="snížená",J122,0)</f>
        <v>0</v>
      </c>
      <c r="BG122" s="175">
        <f>IF(N122="zákl. přenesená",J122,0)</f>
        <v>0</v>
      </c>
      <c r="BH122" s="175">
        <f>IF(N122="sníž. přenesená",J122,0)</f>
        <v>0</v>
      </c>
      <c r="BI122" s="175">
        <f>IF(N122="nulová",J122,0)</f>
        <v>0</v>
      </c>
      <c r="BJ122" s="17" t="s">
        <v>83</v>
      </c>
      <c r="BK122" s="175">
        <f>ROUND(I122*H122,2)</f>
        <v>0</v>
      </c>
      <c r="BL122" s="17" t="s">
        <v>216</v>
      </c>
      <c r="BM122" s="174" t="s">
        <v>844</v>
      </c>
    </row>
    <row r="123" spans="1:65" s="12" customFormat="1" x14ac:dyDescent="0.2">
      <c r="B123" s="181"/>
      <c r="C123" s="182"/>
      <c r="D123" s="176" t="s">
        <v>220</v>
      </c>
      <c r="E123" s="183" t="s">
        <v>35</v>
      </c>
      <c r="F123" s="184" t="s">
        <v>826</v>
      </c>
      <c r="G123" s="182"/>
      <c r="H123" s="185">
        <v>12</v>
      </c>
      <c r="I123" s="186"/>
      <c r="J123" s="182"/>
      <c r="K123" s="182"/>
      <c r="L123" s="187"/>
      <c r="M123" s="188"/>
      <c r="N123" s="189"/>
      <c r="O123" s="189"/>
      <c r="P123" s="189"/>
      <c r="Q123" s="189"/>
      <c r="R123" s="189"/>
      <c r="S123" s="189"/>
      <c r="T123" s="190"/>
      <c r="AT123" s="191" t="s">
        <v>220</v>
      </c>
      <c r="AU123" s="191" t="s">
        <v>85</v>
      </c>
      <c r="AV123" s="12" t="s">
        <v>85</v>
      </c>
      <c r="AW123" s="12" t="s">
        <v>37</v>
      </c>
      <c r="AX123" s="12" t="s">
        <v>83</v>
      </c>
      <c r="AY123" s="191" t="s">
        <v>215</v>
      </c>
    </row>
    <row r="124" spans="1:65" s="2" customFormat="1" ht="36" x14ac:dyDescent="0.2">
      <c r="A124" s="34"/>
      <c r="B124" s="35"/>
      <c r="C124" s="208" t="s">
        <v>8</v>
      </c>
      <c r="D124" s="208" t="s">
        <v>366</v>
      </c>
      <c r="E124" s="209" t="s">
        <v>845</v>
      </c>
      <c r="F124" s="210" t="s">
        <v>846</v>
      </c>
      <c r="G124" s="211" t="s">
        <v>381</v>
      </c>
      <c r="H124" s="212">
        <v>4</v>
      </c>
      <c r="I124" s="213"/>
      <c r="J124" s="214">
        <f>ROUND(I124*H124,2)</f>
        <v>0</v>
      </c>
      <c r="K124" s="210" t="s">
        <v>213</v>
      </c>
      <c r="L124" s="39"/>
      <c r="M124" s="215" t="s">
        <v>35</v>
      </c>
      <c r="N124" s="216" t="s">
        <v>47</v>
      </c>
      <c r="O124" s="64"/>
      <c r="P124" s="172">
        <f>O124*H124</f>
        <v>0</v>
      </c>
      <c r="Q124" s="172">
        <v>0</v>
      </c>
      <c r="R124" s="172">
        <f>Q124*H124</f>
        <v>0</v>
      </c>
      <c r="S124" s="172">
        <v>0</v>
      </c>
      <c r="T124" s="173">
        <f>S124*H124</f>
        <v>0</v>
      </c>
      <c r="U124" s="34"/>
      <c r="V124" s="34"/>
      <c r="W124" s="34"/>
      <c r="X124" s="34"/>
      <c r="Y124" s="34"/>
      <c r="Z124" s="34"/>
      <c r="AA124" s="34"/>
      <c r="AB124" s="34"/>
      <c r="AC124" s="34"/>
      <c r="AD124" s="34"/>
      <c r="AE124" s="34"/>
      <c r="AR124" s="174" t="s">
        <v>216</v>
      </c>
      <c r="AT124" s="174" t="s">
        <v>366</v>
      </c>
      <c r="AU124" s="174" t="s">
        <v>85</v>
      </c>
      <c r="AY124" s="17" t="s">
        <v>215</v>
      </c>
      <c r="BE124" s="175">
        <f>IF(N124="základní",J124,0)</f>
        <v>0</v>
      </c>
      <c r="BF124" s="175">
        <f>IF(N124="snížená",J124,0)</f>
        <v>0</v>
      </c>
      <c r="BG124" s="175">
        <f>IF(N124="zákl. přenesená",J124,0)</f>
        <v>0</v>
      </c>
      <c r="BH124" s="175">
        <f>IF(N124="sníž. přenesená",J124,0)</f>
        <v>0</v>
      </c>
      <c r="BI124" s="175">
        <f>IF(N124="nulová",J124,0)</f>
        <v>0</v>
      </c>
      <c r="BJ124" s="17" t="s">
        <v>83</v>
      </c>
      <c r="BK124" s="175">
        <f>ROUND(I124*H124,2)</f>
        <v>0</v>
      </c>
      <c r="BL124" s="17" t="s">
        <v>216</v>
      </c>
      <c r="BM124" s="174" t="s">
        <v>847</v>
      </c>
    </row>
    <row r="125" spans="1:65" s="12" customFormat="1" x14ac:dyDescent="0.2">
      <c r="B125" s="181"/>
      <c r="C125" s="182"/>
      <c r="D125" s="176" t="s">
        <v>220</v>
      </c>
      <c r="E125" s="183" t="s">
        <v>35</v>
      </c>
      <c r="F125" s="184" t="s">
        <v>241</v>
      </c>
      <c r="G125" s="182"/>
      <c r="H125" s="185">
        <v>4</v>
      </c>
      <c r="I125" s="186"/>
      <c r="J125" s="182"/>
      <c r="K125" s="182"/>
      <c r="L125" s="187"/>
      <c r="M125" s="188"/>
      <c r="N125" s="189"/>
      <c r="O125" s="189"/>
      <c r="P125" s="189"/>
      <c r="Q125" s="189"/>
      <c r="R125" s="189"/>
      <c r="S125" s="189"/>
      <c r="T125" s="190"/>
      <c r="AT125" s="191" t="s">
        <v>220</v>
      </c>
      <c r="AU125" s="191" t="s">
        <v>85</v>
      </c>
      <c r="AV125" s="12" t="s">
        <v>85</v>
      </c>
      <c r="AW125" s="12" t="s">
        <v>37</v>
      </c>
      <c r="AX125" s="12" t="s">
        <v>83</v>
      </c>
      <c r="AY125" s="191" t="s">
        <v>215</v>
      </c>
    </row>
    <row r="126" spans="1:65" s="2" customFormat="1" ht="33" customHeight="1" x14ac:dyDescent="0.2">
      <c r="A126" s="34"/>
      <c r="B126" s="35"/>
      <c r="C126" s="208" t="s">
        <v>283</v>
      </c>
      <c r="D126" s="208" t="s">
        <v>366</v>
      </c>
      <c r="E126" s="209" t="s">
        <v>394</v>
      </c>
      <c r="F126" s="210" t="s">
        <v>395</v>
      </c>
      <c r="G126" s="211" t="s">
        <v>396</v>
      </c>
      <c r="H126" s="212">
        <v>7.4999999999999997E-2</v>
      </c>
      <c r="I126" s="213"/>
      <c r="J126" s="214">
        <f>ROUND(I126*H126,2)</f>
        <v>0</v>
      </c>
      <c r="K126" s="210" t="s">
        <v>213</v>
      </c>
      <c r="L126" s="39"/>
      <c r="M126" s="215" t="s">
        <v>35</v>
      </c>
      <c r="N126" s="216" t="s">
        <v>47</v>
      </c>
      <c r="O126" s="64"/>
      <c r="P126" s="172">
        <f>O126*H126</f>
        <v>0</v>
      </c>
      <c r="Q126" s="172">
        <v>0</v>
      </c>
      <c r="R126" s="172">
        <f>Q126*H126</f>
        <v>0</v>
      </c>
      <c r="S126" s="172">
        <v>0</v>
      </c>
      <c r="T126" s="173">
        <f>S126*H126</f>
        <v>0</v>
      </c>
      <c r="U126" s="34"/>
      <c r="V126" s="34"/>
      <c r="W126" s="34"/>
      <c r="X126" s="34"/>
      <c r="Y126" s="34"/>
      <c r="Z126" s="34"/>
      <c r="AA126" s="34"/>
      <c r="AB126" s="34"/>
      <c r="AC126" s="34"/>
      <c r="AD126" s="34"/>
      <c r="AE126" s="34"/>
      <c r="AR126" s="174" t="s">
        <v>216</v>
      </c>
      <c r="AT126" s="174" t="s">
        <v>366</v>
      </c>
      <c r="AU126" s="174" t="s">
        <v>85</v>
      </c>
      <c r="AY126" s="17" t="s">
        <v>215</v>
      </c>
      <c r="BE126" s="175">
        <f>IF(N126="základní",J126,0)</f>
        <v>0</v>
      </c>
      <c r="BF126" s="175">
        <f>IF(N126="snížená",J126,0)</f>
        <v>0</v>
      </c>
      <c r="BG126" s="175">
        <f>IF(N126="zákl. přenesená",J126,0)</f>
        <v>0</v>
      </c>
      <c r="BH126" s="175">
        <f>IF(N126="sníž. přenesená",J126,0)</f>
        <v>0</v>
      </c>
      <c r="BI126" s="175">
        <f>IF(N126="nulová",J126,0)</f>
        <v>0</v>
      </c>
      <c r="BJ126" s="17" t="s">
        <v>83</v>
      </c>
      <c r="BK126" s="175">
        <f>ROUND(I126*H126,2)</f>
        <v>0</v>
      </c>
      <c r="BL126" s="17" t="s">
        <v>216</v>
      </c>
      <c r="BM126" s="174" t="s">
        <v>397</v>
      </c>
    </row>
    <row r="127" spans="1:65" s="12" customFormat="1" x14ac:dyDescent="0.2">
      <c r="B127" s="181"/>
      <c r="C127" s="182"/>
      <c r="D127" s="176" t="s">
        <v>220</v>
      </c>
      <c r="E127" s="183" t="s">
        <v>35</v>
      </c>
      <c r="F127" s="184" t="s">
        <v>848</v>
      </c>
      <c r="G127" s="182"/>
      <c r="H127" s="185">
        <v>7.4999999999999997E-2</v>
      </c>
      <c r="I127" s="186"/>
      <c r="J127" s="182"/>
      <c r="K127" s="182"/>
      <c r="L127" s="187"/>
      <c r="M127" s="188"/>
      <c r="N127" s="189"/>
      <c r="O127" s="189"/>
      <c r="P127" s="189"/>
      <c r="Q127" s="189"/>
      <c r="R127" s="189"/>
      <c r="S127" s="189"/>
      <c r="T127" s="190"/>
      <c r="AT127" s="191" t="s">
        <v>220</v>
      </c>
      <c r="AU127" s="191" t="s">
        <v>85</v>
      </c>
      <c r="AV127" s="12" t="s">
        <v>85</v>
      </c>
      <c r="AW127" s="12" t="s">
        <v>37</v>
      </c>
      <c r="AX127" s="12" t="s">
        <v>83</v>
      </c>
      <c r="AY127" s="191" t="s">
        <v>215</v>
      </c>
    </row>
    <row r="128" spans="1:65" s="2" customFormat="1" ht="24" x14ac:dyDescent="0.2">
      <c r="A128" s="34"/>
      <c r="B128" s="35"/>
      <c r="C128" s="208" t="s">
        <v>287</v>
      </c>
      <c r="D128" s="208" t="s">
        <v>366</v>
      </c>
      <c r="E128" s="209" t="s">
        <v>426</v>
      </c>
      <c r="F128" s="210" t="s">
        <v>427</v>
      </c>
      <c r="G128" s="211" t="s">
        <v>212</v>
      </c>
      <c r="H128" s="212">
        <v>10</v>
      </c>
      <c r="I128" s="213"/>
      <c r="J128" s="214">
        <f>ROUND(I128*H128,2)</f>
        <v>0</v>
      </c>
      <c r="K128" s="210" t="s">
        <v>213</v>
      </c>
      <c r="L128" s="39"/>
      <c r="M128" s="215" t="s">
        <v>35</v>
      </c>
      <c r="N128" s="216" t="s">
        <v>47</v>
      </c>
      <c r="O128" s="64"/>
      <c r="P128" s="172">
        <f>O128*H128</f>
        <v>0</v>
      </c>
      <c r="Q128" s="172">
        <v>0</v>
      </c>
      <c r="R128" s="172">
        <f>Q128*H128</f>
        <v>0</v>
      </c>
      <c r="S128" s="172">
        <v>0</v>
      </c>
      <c r="T128" s="173">
        <f>S128*H128</f>
        <v>0</v>
      </c>
      <c r="U128" s="34"/>
      <c r="V128" s="34"/>
      <c r="W128" s="34"/>
      <c r="X128" s="34"/>
      <c r="Y128" s="34"/>
      <c r="Z128" s="34"/>
      <c r="AA128" s="34"/>
      <c r="AB128" s="34"/>
      <c r="AC128" s="34"/>
      <c r="AD128" s="34"/>
      <c r="AE128" s="34"/>
      <c r="AR128" s="174" t="s">
        <v>216</v>
      </c>
      <c r="AT128" s="174" t="s">
        <v>366</v>
      </c>
      <c r="AU128" s="174" t="s">
        <v>85</v>
      </c>
      <c r="AY128" s="17" t="s">
        <v>215</v>
      </c>
      <c r="BE128" s="175">
        <f>IF(N128="základní",J128,0)</f>
        <v>0</v>
      </c>
      <c r="BF128" s="175">
        <f>IF(N128="snížená",J128,0)</f>
        <v>0</v>
      </c>
      <c r="BG128" s="175">
        <f>IF(N128="zákl. přenesená",J128,0)</f>
        <v>0</v>
      </c>
      <c r="BH128" s="175">
        <f>IF(N128="sníž. přenesená",J128,0)</f>
        <v>0</v>
      </c>
      <c r="BI128" s="175">
        <f>IF(N128="nulová",J128,0)</f>
        <v>0</v>
      </c>
      <c r="BJ128" s="17" t="s">
        <v>83</v>
      </c>
      <c r="BK128" s="175">
        <f>ROUND(I128*H128,2)</f>
        <v>0</v>
      </c>
      <c r="BL128" s="17" t="s">
        <v>216</v>
      </c>
      <c r="BM128" s="174" t="s">
        <v>428</v>
      </c>
    </row>
    <row r="129" spans="1:65" s="12" customFormat="1" x14ac:dyDescent="0.2">
      <c r="B129" s="181"/>
      <c r="C129" s="182"/>
      <c r="D129" s="176" t="s">
        <v>220</v>
      </c>
      <c r="E129" s="183" t="s">
        <v>35</v>
      </c>
      <c r="F129" s="184" t="s">
        <v>377</v>
      </c>
      <c r="G129" s="182"/>
      <c r="H129" s="185">
        <v>10</v>
      </c>
      <c r="I129" s="186"/>
      <c r="J129" s="182"/>
      <c r="K129" s="182"/>
      <c r="L129" s="187"/>
      <c r="M129" s="188"/>
      <c r="N129" s="189"/>
      <c r="O129" s="189"/>
      <c r="P129" s="189"/>
      <c r="Q129" s="189"/>
      <c r="R129" s="189"/>
      <c r="S129" s="189"/>
      <c r="T129" s="190"/>
      <c r="AT129" s="191" t="s">
        <v>220</v>
      </c>
      <c r="AU129" s="191" t="s">
        <v>85</v>
      </c>
      <c r="AV129" s="12" t="s">
        <v>85</v>
      </c>
      <c r="AW129" s="12" t="s">
        <v>37</v>
      </c>
      <c r="AX129" s="12" t="s">
        <v>83</v>
      </c>
      <c r="AY129" s="191" t="s">
        <v>215</v>
      </c>
    </row>
    <row r="130" spans="1:65" s="2" customFormat="1" ht="48" x14ac:dyDescent="0.2">
      <c r="A130" s="34"/>
      <c r="B130" s="35"/>
      <c r="C130" s="208" t="s">
        <v>291</v>
      </c>
      <c r="D130" s="208" t="s">
        <v>366</v>
      </c>
      <c r="E130" s="209" t="s">
        <v>442</v>
      </c>
      <c r="F130" s="210" t="s">
        <v>443</v>
      </c>
      <c r="G130" s="211" t="s">
        <v>402</v>
      </c>
      <c r="H130" s="212">
        <v>235</v>
      </c>
      <c r="I130" s="213"/>
      <c r="J130" s="214">
        <f>ROUND(I130*H130,2)</f>
        <v>0</v>
      </c>
      <c r="K130" s="210" t="s">
        <v>213</v>
      </c>
      <c r="L130" s="39"/>
      <c r="M130" s="215" t="s">
        <v>35</v>
      </c>
      <c r="N130" s="216" t="s">
        <v>47</v>
      </c>
      <c r="O130" s="64"/>
      <c r="P130" s="172">
        <f>O130*H130</f>
        <v>0</v>
      </c>
      <c r="Q130" s="172">
        <v>0</v>
      </c>
      <c r="R130" s="172">
        <f>Q130*H130</f>
        <v>0</v>
      </c>
      <c r="S130" s="172">
        <v>0</v>
      </c>
      <c r="T130" s="173">
        <f>S130*H130</f>
        <v>0</v>
      </c>
      <c r="U130" s="34"/>
      <c r="V130" s="34"/>
      <c r="W130" s="34"/>
      <c r="X130" s="34"/>
      <c r="Y130" s="34"/>
      <c r="Z130" s="34"/>
      <c r="AA130" s="34"/>
      <c r="AB130" s="34"/>
      <c r="AC130" s="34"/>
      <c r="AD130" s="34"/>
      <c r="AE130" s="34"/>
      <c r="AR130" s="174" t="s">
        <v>216</v>
      </c>
      <c r="AT130" s="174" t="s">
        <v>366</v>
      </c>
      <c r="AU130" s="174" t="s">
        <v>85</v>
      </c>
      <c r="AY130" s="17" t="s">
        <v>215</v>
      </c>
      <c r="BE130" s="175">
        <f>IF(N130="základní",J130,0)</f>
        <v>0</v>
      </c>
      <c r="BF130" s="175">
        <f>IF(N130="snížená",J130,0)</f>
        <v>0</v>
      </c>
      <c r="BG130" s="175">
        <f>IF(N130="zákl. přenesená",J130,0)</f>
        <v>0</v>
      </c>
      <c r="BH130" s="175">
        <f>IF(N130="sníž. přenesená",J130,0)</f>
        <v>0</v>
      </c>
      <c r="BI130" s="175">
        <f>IF(N130="nulová",J130,0)</f>
        <v>0</v>
      </c>
      <c r="BJ130" s="17" t="s">
        <v>83</v>
      </c>
      <c r="BK130" s="175">
        <f>ROUND(I130*H130,2)</f>
        <v>0</v>
      </c>
      <c r="BL130" s="17" t="s">
        <v>216</v>
      </c>
      <c r="BM130" s="174" t="s">
        <v>849</v>
      </c>
    </row>
    <row r="131" spans="1:65" s="12" customFormat="1" x14ac:dyDescent="0.2">
      <c r="B131" s="181"/>
      <c r="C131" s="182"/>
      <c r="D131" s="176" t="s">
        <v>220</v>
      </c>
      <c r="E131" s="183" t="s">
        <v>35</v>
      </c>
      <c r="F131" s="184" t="s">
        <v>850</v>
      </c>
      <c r="G131" s="182"/>
      <c r="H131" s="185">
        <v>235</v>
      </c>
      <c r="I131" s="186"/>
      <c r="J131" s="182"/>
      <c r="K131" s="182"/>
      <c r="L131" s="187"/>
      <c r="M131" s="188"/>
      <c r="N131" s="189"/>
      <c r="O131" s="189"/>
      <c r="P131" s="189"/>
      <c r="Q131" s="189"/>
      <c r="R131" s="189"/>
      <c r="S131" s="189"/>
      <c r="T131" s="190"/>
      <c r="AT131" s="191" t="s">
        <v>220</v>
      </c>
      <c r="AU131" s="191" t="s">
        <v>85</v>
      </c>
      <c r="AV131" s="12" t="s">
        <v>85</v>
      </c>
      <c r="AW131" s="12" t="s">
        <v>37</v>
      </c>
      <c r="AX131" s="12" t="s">
        <v>83</v>
      </c>
      <c r="AY131" s="191" t="s">
        <v>215</v>
      </c>
    </row>
    <row r="132" spans="1:65" s="2" customFormat="1" ht="48" x14ac:dyDescent="0.2">
      <c r="A132" s="34"/>
      <c r="B132" s="35"/>
      <c r="C132" s="208" t="s">
        <v>295</v>
      </c>
      <c r="D132" s="208" t="s">
        <v>366</v>
      </c>
      <c r="E132" s="209" t="s">
        <v>447</v>
      </c>
      <c r="F132" s="210" t="s">
        <v>448</v>
      </c>
      <c r="G132" s="211" t="s">
        <v>402</v>
      </c>
      <c r="H132" s="212">
        <v>235</v>
      </c>
      <c r="I132" s="213"/>
      <c r="J132" s="214">
        <f>ROUND(I132*H132,2)</f>
        <v>0</v>
      </c>
      <c r="K132" s="210" t="s">
        <v>213</v>
      </c>
      <c r="L132" s="39"/>
      <c r="M132" s="215" t="s">
        <v>35</v>
      </c>
      <c r="N132" s="216" t="s">
        <v>47</v>
      </c>
      <c r="O132" s="64"/>
      <c r="P132" s="172">
        <f>O132*H132</f>
        <v>0</v>
      </c>
      <c r="Q132" s="172">
        <v>0</v>
      </c>
      <c r="R132" s="172">
        <f>Q132*H132</f>
        <v>0</v>
      </c>
      <c r="S132" s="172">
        <v>0</v>
      </c>
      <c r="T132" s="173">
        <f>S132*H132</f>
        <v>0</v>
      </c>
      <c r="U132" s="34"/>
      <c r="V132" s="34"/>
      <c r="W132" s="34"/>
      <c r="X132" s="34"/>
      <c r="Y132" s="34"/>
      <c r="Z132" s="34"/>
      <c r="AA132" s="34"/>
      <c r="AB132" s="34"/>
      <c r="AC132" s="34"/>
      <c r="AD132" s="34"/>
      <c r="AE132" s="34"/>
      <c r="AR132" s="174" t="s">
        <v>216</v>
      </c>
      <c r="AT132" s="174" t="s">
        <v>366</v>
      </c>
      <c r="AU132" s="174" t="s">
        <v>85</v>
      </c>
      <c r="AY132" s="17" t="s">
        <v>215</v>
      </c>
      <c r="BE132" s="175">
        <f>IF(N132="základní",J132,0)</f>
        <v>0</v>
      </c>
      <c r="BF132" s="175">
        <f>IF(N132="snížená",J132,0)</f>
        <v>0</v>
      </c>
      <c r="BG132" s="175">
        <f>IF(N132="zákl. přenesená",J132,0)</f>
        <v>0</v>
      </c>
      <c r="BH132" s="175">
        <f>IF(N132="sníž. přenesená",J132,0)</f>
        <v>0</v>
      </c>
      <c r="BI132" s="175">
        <f>IF(N132="nulová",J132,0)</f>
        <v>0</v>
      </c>
      <c r="BJ132" s="17" t="s">
        <v>83</v>
      </c>
      <c r="BK132" s="175">
        <f>ROUND(I132*H132,2)</f>
        <v>0</v>
      </c>
      <c r="BL132" s="17" t="s">
        <v>216</v>
      </c>
      <c r="BM132" s="174" t="s">
        <v>851</v>
      </c>
    </row>
    <row r="133" spans="1:65" s="12" customFormat="1" x14ac:dyDescent="0.2">
      <c r="B133" s="181"/>
      <c r="C133" s="182"/>
      <c r="D133" s="176" t="s">
        <v>220</v>
      </c>
      <c r="E133" s="183" t="s">
        <v>35</v>
      </c>
      <c r="F133" s="184" t="s">
        <v>850</v>
      </c>
      <c r="G133" s="182"/>
      <c r="H133" s="185">
        <v>235</v>
      </c>
      <c r="I133" s="186"/>
      <c r="J133" s="182"/>
      <c r="K133" s="182"/>
      <c r="L133" s="187"/>
      <c r="M133" s="188"/>
      <c r="N133" s="189"/>
      <c r="O133" s="189"/>
      <c r="P133" s="189"/>
      <c r="Q133" s="189"/>
      <c r="R133" s="189"/>
      <c r="S133" s="189"/>
      <c r="T133" s="190"/>
      <c r="AT133" s="191" t="s">
        <v>220</v>
      </c>
      <c r="AU133" s="191" t="s">
        <v>85</v>
      </c>
      <c r="AV133" s="12" t="s">
        <v>85</v>
      </c>
      <c r="AW133" s="12" t="s">
        <v>37</v>
      </c>
      <c r="AX133" s="12" t="s">
        <v>83</v>
      </c>
      <c r="AY133" s="191" t="s">
        <v>215</v>
      </c>
    </row>
    <row r="134" spans="1:65" s="2" customFormat="1" ht="55.5" customHeight="1" x14ac:dyDescent="0.2">
      <c r="A134" s="34"/>
      <c r="B134" s="35"/>
      <c r="C134" s="208" t="s">
        <v>299</v>
      </c>
      <c r="D134" s="208" t="s">
        <v>366</v>
      </c>
      <c r="E134" s="209" t="s">
        <v>436</v>
      </c>
      <c r="F134" s="210" t="s">
        <v>437</v>
      </c>
      <c r="G134" s="211" t="s">
        <v>438</v>
      </c>
      <c r="H134" s="212">
        <v>6</v>
      </c>
      <c r="I134" s="213"/>
      <c r="J134" s="214">
        <f>ROUND(I134*H134,2)</f>
        <v>0</v>
      </c>
      <c r="K134" s="210" t="s">
        <v>213</v>
      </c>
      <c r="L134" s="39"/>
      <c r="M134" s="215" t="s">
        <v>35</v>
      </c>
      <c r="N134" s="216" t="s">
        <v>47</v>
      </c>
      <c r="O134" s="64"/>
      <c r="P134" s="172">
        <f>O134*H134</f>
        <v>0</v>
      </c>
      <c r="Q134" s="172">
        <v>0</v>
      </c>
      <c r="R134" s="172">
        <f>Q134*H134</f>
        <v>0</v>
      </c>
      <c r="S134" s="172">
        <v>0</v>
      </c>
      <c r="T134" s="173">
        <f>S134*H134</f>
        <v>0</v>
      </c>
      <c r="U134" s="34"/>
      <c r="V134" s="34"/>
      <c r="W134" s="34"/>
      <c r="X134" s="34"/>
      <c r="Y134" s="34"/>
      <c r="Z134" s="34"/>
      <c r="AA134" s="34"/>
      <c r="AB134" s="34"/>
      <c r="AC134" s="34"/>
      <c r="AD134" s="34"/>
      <c r="AE134" s="34"/>
      <c r="AR134" s="174" t="s">
        <v>216</v>
      </c>
      <c r="AT134" s="174" t="s">
        <v>366</v>
      </c>
      <c r="AU134" s="174" t="s">
        <v>85</v>
      </c>
      <c r="AY134" s="17" t="s">
        <v>215</v>
      </c>
      <c r="BE134" s="175">
        <f>IF(N134="základní",J134,0)</f>
        <v>0</v>
      </c>
      <c r="BF134" s="175">
        <f>IF(N134="snížená",J134,0)</f>
        <v>0</v>
      </c>
      <c r="BG134" s="175">
        <f>IF(N134="zákl. přenesená",J134,0)</f>
        <v>0</v>
      </c>
      <c r="BH134" s="175">
        <f>IF(N134="sníž. přenesená",J134,0)</f>
        <v>0</v>
      </c>
      <c r="BI134" s="175">
        <f>IF(N134="nulová",J134,0)</f>
        <v>0</v>
      </c>
      <c r="BJ134" s="17" t="s">
        <v>83</v>
      </c>
      <c r="BK134" s="175">
        <f>ROUND(I134*H134,2)</f>
        <v>0</v>
      </c>
      <c r="BL134" s="17" t="s">
        <v>216</v>
      </c>
      <c r="BM134" s="174" t="s">
        <v>439</v>
      </c>
    </row>
    <row r="135" spans="1:65" s="12" customFormat="1" x14ac:dyDescent="0.2">
      <c r="B135" s="181"/>
      <c r="C135" s="182"/>
      <c r="D135" s="176" t="s">
        <v>220</v>
      </c>
      <c r="E135" s="183" t="s">
        <v>35</v>
      </c>
      <c r="F135" s="184" t="s">
        <v>232</v>
      </c>
      <c r="G135" s="182"/>
      <c r="H135" s="185">
        <v>6</v>
      </c>
      <c r="I135" s="186"/>
      <c r="J135" s="182"/>
      <c r="K135" s="182"/>
      <c r="L135" s="187"/>
      <c r="M135" s="188"/>
      <c r="N135" s="189"/>
      <c r="O135" s="189"/>
      <c r="P135" s="189"/>
      <c r="Q135" s="189"/>
      <c r="R135" s="189"/>
      <c r="S135" s="189"/>
      <c r="T135" s="190"/>
      <c r="AT135" s="191" t="s">
        <v>220</v>
      </c>
      <c r="AU135" s="191" t="s">
        <v>85</v>
      </c>
      <c r="AV135" s="12" t="s">
        <v>85</v>
      </c>
      <c r="AW135" s="12" t="s">
        <v>37</v>
      </c>
      <c r="AX135" s="12" t="s">
        <v>83</v>
      </c>
      <c r="AY135" s="191" t="s">
        <v>215</v>
      </c>
    </row>
    <row r="136" spans="1:65" s="2" customFormat="1" ht="48" x14ac:dyDescent="0.2">
      <c r="A136" s="34"/>
      <c r="B136" s="35"/>
      <c r="C136" s="208" t="s">
        <v>7</v>
      </c>
      <c r="D136" s="208" t="s">
        <v>366</v>
      </c>
      <c r="E136" s="209" t="s">
        <v>852</v>
      </c>
      <c r="F136" s="210" t="s">
        <v>853</v>
      </c>
      <c r="G136" s="211" t="s">
        <v>438</v>
      </c>
      <c r="H136" s="212">
        <v>2</v>
      </c>
      <c r="I136" s="213"/>
      <c r="J136" s="214">
        <f>ROUND(I136*H136,2)</f>
        <v>0</v>
      </c>
      <c r="K136" s="210" t="s">
        <v>213</v>
      </c>
      <c r="L136" s="39"/>
      <c r="M136" s="215" t="s">
        <v>35</v>
      </c>
      <c r="N136" s="216" t="s">
        <v>47</v>
      </c>
      <c r="O136" s="64"/>
      <c r="P136" s="172">
        <f>O136*H136</f>
        <v>0</v>
      </c>
      <c r="Q136" s="172">
        <v>0</v>
      </c>
      <c r="R136" s="172">
        <f>Q136*H136</f>
        <v>0</v>
      </c>
      <c r="S136" s="172">
        <v>0</v>
      </c>
      <c r="T136" s="173">
        <f>S136*H136</f>
        <v>0</v>
      </c>
      <c r="U136" s="34"/>
      <c r="V136" s="34"/>
      <c r="W136" s="34"/>
      <c r="X136" s="34"/>
      <c r="Y136" s="34"/>
      <c r="Z136" s="34"/>
      <c r="AA136" s="34"/>
      <c r="AB136" s="34"/>
      <c r="AC136" s="34"/>
      <c r="AD136" s="34"/>
      <c r="AE136" s="34"/>
      <c r="AR136" s="174" t="s">
        <v>216</v>
      </c>
      <c r="AT136" s="174" t="s">
        <v>366</v>
      </c>
      <c r="AU136" s="174" t="s">
        <v>85</v>
      </c>
      <c r="AY136" s="17" t="s">
        <v>215</v>
      </c>
      <c r="BE136" s="175">
        <f>IF(N136="základní",J136,0)</f>
        <v>0</v>
      </c>
      <c r="BF136" s="175">
        <f>IF(N136="snížená",J136,0)</f>
        <v>0</v>
      </c>
      <c r="BG136" s="175">
        <f>IF(N136="zákl. přenesená",J136,0)</f>
        <v>0</v>
      </c>
      <c r="BH136" s="175">
        <f>IF(N136="sníž. přenesená",J136,0)</f>
        <v>0</v>
      </c>
      <c r="BI136" s="175">
        <f>IF(N136="nulová",J136,0)</f>
        <v>0</v>
      </c>
      <c r="BJ136" s="17" t="s">
        <v>83</v>
      </c>
      <c r="BK136" s="175">
        <f>ROUND(I136*H136,2)</f>
        <v>0</v>
      </c>
      <c r="BL136" s="17" t="s">
        <v>216</v>
      </c>
      <c r="BM136" s="174" t="s">
        <v>854</v>
      </c>
    </row>
    <row r="137" spans="1:65" s="12" customFormat="1" x14ac:dyDescent="0.2">
      <c r="B137" s="181"/>
      <c r="C137" s="182"/>
      <c r="D137" s="176" t="s">
        <v>220</v>
      </c>
      <c r="E137" s="183" t="s">
        <v>35</v>
      </c>
      <c r="F137" s="184" t="s">
        <v>822</v>
      </c>
      <c r="G137" s="182"/>
      <c r="H137" s="185">
        <v>2</v>
      </c>
      <c r="I137" s="186"/>
      <c r="J137" s="182"/>
      <c r="K137" s="182"/>
      <c r="L137" s="187"/>
      <c r="M137" s="188"/>
      <c r="N137" s="189"/>
      <c r="O137" s="189"/>
      <c r="P137" s="189"/>
      <c r="Q137" s="189"/>
      <c r="R137" s="189"/>
      <c r="S137" s="189"/>
      <c r="T137" s="190"/>
      <c r="AT137" s="191" t="s">
        <v>220</v>
      </c>
      <c r="AU137" s="191" t="s">
        <v>85</v>
      </c>
      <c r="AV137" s="12" t="s">
        <v>85</v>
      </c>
      <c r="AW137" s="12" t="s">
        <v>37</v>
      </c>
      <c r="AX137" s="12" t="s">
        <v>83</v>
      </c>
      <c r="AY137" s="191" t="s">
        <v>215</v>
      </c>
    </row>
    <row r="138" spans="1:65" s="2" customFormat="1" ht="60" x14ac:dyDescent="0.2">
      <c r="A138" s="34"/>
      <c r="B138" s="35"/>
      <c r="C138" s="208" t="s">
        <v>306</v>
      </c>
      <c r="D138" s="208" t="s">
        <v>366</v>
      </c>
      <c r="E138" s="209" t="s">
        <v>855</v>
      </c>
      <c r="F138" s="210" t="s">
        <v>856</v>
      </c>
      <c r="G138" s="211" t="s">
        <v>402</v>
      </c>
      <c r="H138" s="212">
        <v>75</v>
      </c>
      <c r="I138" s="213"/>
      <c r="J138" s="214">
        <f>ROUND(I138*H138,2)</f>
        <v>0</v>
      </c>
      <c r="K138" s="210" t="s">
        <v>213</v>
      </c>
      <c r="L138" s="39"/>
      <c r="M138" s="215" t="s">
        <v>35</v>
      </c>
      <c r="N138" s="216" t="s">
        <v>47</v>
      </c>
      <c r="O138" s="64"/>
      <c r="P138" s="172">
        <f>O138*H138</f>
        <v>0</v>
      </c>
      <c r="Q138" s="172">
        <v>0</v>
      </c>
      <c r="R138" s="172">
        <f>Q138*H138</f>
        <v>0</v>
      </c>
      <c r="S138" s="172">
        <v>0</v>
      </c>
      <c r="T138" s="173">
        <f>S138*H138</f>
        <v>0</v>
      </c>
      <c r="U138" s="34"/>
      <c r="V138" s="34"/>
      <c r="W138" s="34"/>
      <c r="X138" s="34"/>
      <c r="Y138" s="34"/>
      <c r="Z138" s="34"/>
      <c r="AA138" s="34"/>
      <c r="AB138" s="34"/>
      <c r="AC138" s="34"/>
      <c r="AD138" s="34"/>
      <c r="AE138" s="34"/>
      <c r="AR138" s="174" t="s">
        <v>216</v>
      </c>
      <c r="AT138" s="174" t="s">
        <v>366</v>
      </c>
      <c r="AU138" s="174" t="s">
        <v>85</v>
      </c>
      <c r="AY138" s="17" t="s">
        <v>215</v>
      </c>
      <c r="BE138" s="175">
        <f>IF(N138="základní",J138,0)</f>
        <v>0</v>
      </c>
      <c r="BF138" s="175">
        <f>IF(N138="snížená",J138,0)</f>
        <v>0</v>
      </c>
      <c r="BG138" s="175">
        <f>IF(N138="zákl. přenesená",J138,0)</f>
        <v>0</v>
      </c>
      <c r="BH138" s="175">
        <f>IF(N138="sníž. přenesená",J138,0)</f>
        <v>0</v>
      </c>
      <c r="BI138" s="175">
        <f>IF(N138="nulová",J138,0)</f>
        <v>0</v>
      </c>
      <c r="BJ138" s="17" t="s">
        <v>83</v>
      </c>
      <c r="BK138" s="175">
        <f>ROUND(I138*H138,2)</f>
        <v>0</v>
      </c>
      <c r="BL138" s="17" t="s">
        <v>216</v>
      </c>
      <c r="BM138" s="174" t="s">
        <v>857</v>
      </c>
    </row>
    <row r="139" spans="1:65" s="12" customFormat="1" x14ac:dyDescent="0.2">
      <c r="B139" s="181"/>
      <c r="C139" s="182"/>
      <c r="D139" s="176" t="s">
        <v>220</v>
      </c>
      <c r="E139" s="183" t="s">
        <v>35</v>
      </c>
      <c r="F139" s="184" t="s">
        <v>858</v>
      </c>
      <c r="G139" s="182"/>
      <c r="H139" s="185">
        <v>75</v>
      </c>
      <c r="I139" s="186"/>
      <c r="J139" s="182"/>
      <c r="K139" s="182"/>
      <c r="L139" s="187"/>
      <c r="M139" s="188"/>
      <c r="N139" s="189"/>
      <c r="O139" s="189"/>
      <c r="P139" s="189"/>
      <c r="Q139" s="189"/>
      <c r="R139" s="189"/>
      <c r="S139" s="189"/>
      <c r="T139" s="190"/>
      <c r="AT139" s="191" t="s">
        <v>220</v>
      </c>
      <c r="AU139" s="191" t="s">
        <v>85</v>
      </c>
      <c r="AV139" s="12" t="s">
        <v>85</v>
      </c>
      <c r="AW139" s="12" t="s">
        <v>37</v>
      </c>
      <c r="AX139" s="12" t="s">
        <v>83</v>
      </c>
      <c r="AY139" s="191" t="s">
        <v>215</v>
      </c>
    </row>
    <row r="140" spans="1:65" s="2" customFormat="1" ht="33" customHeight="1" x14ac:dyDescent="0.2">
      <c r="A140" s="34"/>
      <c r="B140" s="35"/>
      <c r="C140" s="208" t="s">
        <v>311</v>
      </c>
      <c r="D140" s="208" t="s">
        <v>366</v>
      </c>
      <c r="E140" s="209" t="s">
        <v>859</v>
      </c>
      <c r="F140" s="210" t="s">
        <v>860</v>
      </c>
      <c r="G140" s="211" t="s">
        <v>402</v>
      </c>
      <c r="H140" s="212">
        <v>7.2</v>
      </c>
      <c r="I140" s="213"/>
      <c r="J140" s="214">
        <f>ROUND(I140*H140,2)</f>
        <v>0</v>
      </c>
      <c r="K140" s="210" t="s">
        <v>213</v>
      </c>
      <c r="L140" s="39"/>
      <c r="M140" s="215" t="s">
        <v>35</v>
      </c>
      <c r="N140" s="216" t="s">
        <v>47</v>
      </c>
      <c r="O140" s="64"/>
      <c r="P140" s="172">
        <f>O140*H140</f>
        <v>0</v>
      </c>
      <c r="Q140" s="172">
        <v>0</v>
      </c>
      <c r="R140" s="172">
        <f>Q140*H140</f>
        <v>0</v>
      </c>
      <c r="S140" s="172">
        <v>0</v>
      </c>
      <c r="T140" s="173">
        <f>S140*H140</f>
        <v>0</v>
      </c>
      <c r="U140" s="34"/>
      <c r="V140" s="34"/>
      <c r="W140" s="34"/>
      <c r="X140" s="34"/>
      <c r="Y140" s="34"/>
      <c r="Z140" s="34"/>
      <c r="AA140" s="34"/>
      <c r="AB140" s="34"/>
      <c r="AC140" s="34"/>
      <c r="AD140" s="34"/>
      <c r="AE140" s="34"/>
      <c r="AR140" s="174" t="s">
        <v>216</v>
      </c>
      <c r="AT140" s="174" t="s">
        <v>366</v>
      </c>
      <c r="AU140" s="174" t="s">
        <v>85</v>
      </c>
      <c r="AY140" s="17" t="s">
        <v>215</v>
      </c>
      <c r="BE140" s="175">
        <f>IF(N140="základní",J140,0)</f>
        <v>0</v>
      </c>
      <c r="BF140" s="175">
        <f>IF(N140="snížená",J140,0)</f>
        <v>0</v>
      </c>
      <c r="BG140" s="175">
        <f>IF(N140="zákl. přenesená",J140,0)</f>
        <v>0</v>
      </c>
      <c r="BH140" s="175">
        <f>IF(N140="sníž. přenesená",J140,0)</f>
        <v>0</v>
      </c>
      <c r="BI140" s="175">
        <f>IF(N140="nulová",J140,0)</f>
        <v>0</v>
      </c>
      <c r="BJ140" s="17" t="s">
        <v>83</v>
      </c>
      <c r="BK140" s="175">
        <f>ROUND(I140*H140,2)</f>
        <v>0</v>
      </c>
      <c r="BL140" s="17" t="s">
        <v>216</v>
      </c>
      <c r="BM140" s="174" t="s">
        <v>861</v>
      </c>
    </row>
    <row r="141" spans="1:65" s="12" customFormat="1" x14ac:dyDescent="0.2">
      <c r="B141" s="181"/>
      <c r="C141" s="182"/>
      <c r="D141" s="176" t="s">
        <v>220</v>
      </c>
      <c r="E141" s="183" t="s">
        <v>35</v>
      </c>
      <c r="F141" s="184" t="s">
        <v>862</v>
      </c>
      <c r="G141" s="182"/>
      <c r="H141" s="185">
        <v>7.2</v>
      </c>
      <c r="I141" s="186"/>
      <c r="J141" s="182"/>
      <c r="K141" s="182"/>
      <c r="L141" s="187"/>
      <c r="M141" s="188"/>
      <c r="N141" s="189"/>
      <c r="O141" s="189"/>
      <c r="P141" s="189"/>
      <c r="Q141" s="189"/>
      <c r="R141" s="189"/>
      <c r="S141" s="189"/>
      <c r="T141" s="190"/>
      <c r="AT141" s="191" t="s">
        <v>220</v>
      </c>
      <c r="AU141" s="191" t="s">
        <v>85</v>
      </c>
      <c r="AV141" s="12" t="s">
        <v>85</v>
      </c>
      <c r="AW141" s="12" t="s">
        <v>37</v>
      </c>
      <c r="AX141" s="12" t="s">
        <v>83</v>
      </c>
      <c r="AY141" s="191" t="s">
        <v>215</v>
      </c>
    </row>
    <row r="142" spans="1:65" s="2" customFormat="1" ht="24" x14ac:dyDescent="0.2">
      <c r="A142" s="34"/>
      <c r="B142" s="35"/>
      <c r="C142" s="208" t="s">
        <v>316</v>
      </c>
      <c r="D142" s="208" t="s">
        <v>366</v>
      </c>
      <c r="E142" s="209" t="s">
        <v>863</v>
      </c>
      <c r="F142" s="210" t="s">
        <v>864</v>
      </c>
      <c r="G142" s="211" t="s">
        <v>212</v>
      </c>
      <c r="H142" s="212">
        <v>2</v>
      </c>
      <c r="I142" s="213"/>
      <c r="J142" s="214">
        <f>ROUND(I142*H142,2)</f>
        <v>0</v>
      </c>
      <c r="K142" s="210" t="s">
        <v>213</v>
      </c>
      <c r="L142" s="39"/>
      <c r="M142" s="215" t="s">
        <v>35</v>
      </c>
      <c r="N142" s="216" t="s">
        <v>47</v>
      </c>
      <c r="O142" s="64"/>
      <c r="P142" s="172">
        <f>O142*H142</f>
        <v>0</v>
      </c>
      <c r="Q142" s="172">
        <v>0</v>
      </c>
      <c r="R142" s="172">
        <f>Q142*H142</f>
        <v>0</v>
      </c>
      <c r="S142" s="172">
        <v>0</v>
      </c>
      <c r="T142" s="173">
        <f>S142*H142</f>
        <v>0</v>
      </c>
      <c r="U142" s="34"/>
      <c r="V142" s="34"/>
      <c r="W142" s="34"/>
      <c r="X142" s="34"/>
      <c r="Y142" s="34"/>
      <c r="Z142" s="34"/>
      <c r="AA142" s="34"/>
      <c r="AB142" s="34"/>
      <c r="AC142" s="34"/>
      <c r="AD142" s="34"/>
      <c r="AE142" s="34"/>
      <c r="AR142" s="174" t="s">
        <v>216</v>
      </c>
      <c r="AT142" s="174" t="s">
        <v>366</v>
      </c>
      <c r="AU142" s="174" t="s">
        <v>85</v>
      </c>
      <c r="AY142" s="17" t="s">
        <v>215</v>
      </c>
      <c r="BE142" s="175">
        <f>IF(N142="základní",J142,0)</f>
        <v>0</v>
      </c>
      <c r="BF142" s="175">
        <f>IF(N142="snížená",J142,0)</f>
        <v>0</v>
      </c>
      <c r="BG142" s="175">
        <f>IF(N142="zákl. přenesená",J142,0)</f>
        <v>0</v>
      </c>
      <c r="BH142" s="175">
        <f>IF(N142="sníž. přenesená",J142,0)</f>
        <v>0</v>
      </c>
      <c r="BI142" s="175">
        <f>IF(N142="nulová",J142,0)</f>
        <v>0</v>
      </c>
      <c r="BJ142" s="17" t="s">
        <v>83</v>
      </c>
      <c r="BK142" s="175">
        <f>ROUND(I142*H142,2)</f>
        <v>0</v>
      </c>
      <c r="BL142" s="17" t="s">
        <v>216</v>
      </c>
      <c r="BM142" s="174" t="s">
        <v>865</v>
      </c>
    </row>
    <row r="143" spans="1:65" s="12" customFormat="1" x14ac:dyDescent="0.2">
      <c r="B143" s="181"/>
      <c r="C143" s="182"/>
      <c r="D143" s="176" t="s">
        <v>220</v>
      </c>
      <c r="E143" s="183" t="s">
        <v>35</v>
      </c>
      <c r="F143" s="184" t="s">
        <v>822</v>
      </c>
      <c r="G143" s="182"/>
      <c r="H143" s="185">
        <v>2</v>
      </c>
      <c r="I143" s="186"/>
      <c r="J143" s="182"/>
      <c r="K143" s="182"/>
      <c r="L143" s="187"/>
      <c r="M143" s="188"/>
      <c r="N143" s="189"/>
      <c r="O143" s="189"/>
      <c r="P143" s="189"/>
      <c r="Q143" s="189"/>
      <c r="R143" s="189"/>
      <c r="S143" s="189"/>
      <c r="T143" s="190"/>
      <c r="AT143" s="191" t="s">
        <v>220</v>
      </c>
      <c r="AU143" s="191" t="s">
        <v>85</v>
      </c>
      <c r="AV143" s="12" t="s">
        <v>85</v>
      </c>
      <c r="AW143" s="12" t="s">
        <v>37</v>
      </c>
      <c r="AX143" s="12" t="s">
        <v>83</v>
      </c>
      <c r="AY143" s="191" t="s">
        <v>215</v>
      </c>
    </row>
    <row r="144" spans="1:65" s="2" customFormat="1" ht="60" x14ac:dyDescent="0.2">
      <c r="A144" s="34"/>
      <c r="B144" s="35"/>
      <c r="C144" s="208" t="s">
        <v>321</v>
      </c>
      <c r="D144" s="208" t="s">
        <v>366</v>
      </c>
      <c r="E144" s="209" t="s">
        <v>866</v>
      </c>
      <c r="F144" s="210" t="s">
        <v>867</v>
      </c>
      <c r="G144" s="211" t="s">
        <v>396</v>
      </c>
      <c r="H144" s="212">
        <v>0.2</v>
      </c>
      <c r="I144" s="213"/>
      <c r="J144" s="214">
        <f>ROUND(I144*H144,2)</f>
        <v>0</v>
      </c>
      <c r="K144" s="210" t="s">
        <v>213</v>
      </c>
      <c r="L144" s="39"/>
      <c r="M144" s="215" t="s">
        <v>35</v>
      </c>
      <c r="N144" s="216" t="s">
        <v>47</v>
      </c>
      <c r="O144" s="64"/>
      <c r="P144" s="172">
        <f>O144*H144</f>
        <v>0</v>
      </c>
      <c r="Q144" s="172">
        <v>0</v>
      </c>
      <c r="R144" s="172">
        <f>Q144*H144</f>
        <v>0</v>
      </c>
      <c r="S144" s="172">
        <v>0</v>
      </c>
      <c r="T144" s="173">
        <f>S144*H144</f>
        <v>0</v>
      </c>
      <c r="U144" s="34"/>
      <c r="V144" s="34"/>
      <c r="W144" s="34"/>
      <c r="X144" s="34"/>
      <c r="Y144" s="34"/>
      <c r="Z144" s="34"/>
      <c r="AA144" s="34"/>
      <c r="AB144" s="34"/>
      <c r="AC144" s="34"/>
      <c r="AD144" s="34"/>
      <c r="AE144" s="34"/>
      <c r="AR144" s="174" t="s">
        <v>216</v>
      </c>
      <c r="AT144" s="174" t="s">
        <v>366</v>
      </c>
      <c r="AU144" s="174" t="s">
        <v>85</v>
      </c>
      <c r="AY144" s="17" t="s">
        <v>215</v>
      </c>
      <c r="BE144" s="175">
        <f>IF(N144="základní",J144,0)</f>
        <v>0</v>
      </c>
      <c r="BF144" s="175">
        <f>IF(N144="snížená",J144,0)</f>
        <v>0</v>
      </c>
      <c r="BG144" s="175">
        <f>IF(N144="zákl. přenesená",J144,0)</f>
        <v>0</v>
      </c>
      <c r="BH144" s="175">
        <f>IF(N144="sníž. přenesená",J144,0)</f>
        <v>0</v>
      </c>
      <c r="BI144" s="175">
        <f>IF(N144="nulová",J144,0)</f>
        <v>0</v>
      </c>
      <c r="BJ144" s="17" t="s">
        <v>83</v>
      </c>
      <c r="BK144" s="175">
        <f>ROUND(I144*H144,2)</f>
        <v>0</v>
      </c>
      <c r="BL144" s="17" t="s">
        <v>216</v>
      </c>
      <c r="BM144" s="174" t="s">
        <v>868</v>
      </c>
    </row>
    <row r="145" spans="1:65" s="2" customFormat="1" ht="19.5" x14ac:dyDescent="0.2">
      <c r="A145" s="34"/>
      <c r="B145" s="35"/>
      <c r="C145" s="36"/>
      <c r="D145" s="176" t="s">
        <v>218</v>
      </c>
      <c r="E145" s="36"/>
      <c r="F145" s="177" t="s">
        <v>869</v>
      </c>
      <c r="G145" s="36"/>
      <c r="H145" s="36"/>
      <c r="I145" s="178"/>
      <c r="J145" s="36"/>
      <c r="K145" s="36"/>
      <c r="L145" s="39"/>
      <c r="M145" s="179"/>
      <c r="N145" s="180"/>
      <c r="O145" s="64"/>
      <c r="P145" s="64"/>
      <c r="Q145" s="64"/>
      <c r="R145" s="64"/>
      <c r="S145" s="64"/>
      <c r="T145" s="65"/>
      <c r="U145" s="34"/>
      <c r="V145" s="34"/>
      <c r="W145" s="34"/>
      <c r="X145" s="34"/>
      <c r="Y145" s="34"/>
      <c r="Z145" s="34"/>
      <c r="AA145" s="34"/>
      <c r="AB145" s="34"/>
      <c r="AC145" s="34"/>
      <c r="AD145" s="34"/>
      <c r="AE145" s="34"/>
      <c r="AT145" s="17" t="s">
        <v>218</v>
      </c>
      <c r="AU145" s="17" t="s">
        <v>85</v>
      </c>
    </row>
    <row r="146" spans="1:65" s="12" customFormat="1" x14ac:dyDescent="0.2">
      <c r="B146" s="181"/>
      <c r="C146" s="182"/>
      <c r="D146" s="176" t="s">
        <v>220</v>
      </c>
      <c r="E146" s="183" t="s">
        <v>35</v>
      </c>
      <c r="F146" s="184" t="s">
        <v>870</v>
      </c>
      <c r="G146" s="182"/>
      <c r="H146" s="185">
        <v>0.2</v>
      </c>
      <c r="I146" s="186"/>
      <c r="J146" s="182"/>
      <c r="K146" s="182"/>
      <c r="L146" s="187"/>
      <c r="M146" s="188"/>
      <c r="N146" s="189"/>
      <c r="O146" s="189"/>
      <c r="P146" s="189"/>
      <c r="Q146" s="189"/>
      <c r="R146" s="189"/>
      <c r="S146" s="189"/>
      <c r="T146" s="190"/>
      <c r="AT146" s="191" t="s">
        <v>220</v>
      </c>
      <c r="AU146" s="191" t="s">
        <v>85</v>
      </c>
      <c r="AV146" s="12" t="s">
        <v>85</v>
      </c>
      <c r="AW146" s="12" t="s">
        <v>37</v>
      </c>
      <c r="AX146" s="12" t="s">
        <v>83</v>
      </c>
      <c r="AY146" s="191" t="s">
        <v>215</v>
      </c>
    </row>
    <row r="147" spans="1:65" s="2" customFormat="1" ht="24" x14ac:dyDescent="0.2">
      <c r="A147" s="34"/>
      <c r="B147" s="35"/>
      <c r="C147" s="208" t="s">
        <v>326</v>
      </c>
      <c r="D147" s="208" t="s">
        <v>366</v>
      </c>
      <c r="E147" s="209" t="s">
        <v>480</v>
      </c>
      <c r="F147" s="210" t="s">
        <v>481</v>
      </c>
      <c r="G147" s="211" t="s">
        <v>353</v>
      </c>
      <c r="H147" s="212">
        <v>6.2E-2</v>
      </c>
      <c r="I147" s="213"/>
      <c r="J147" s="214">
        <f>ROUND(I147*H147,2)</f>
        <v>0</v>
      </c>
      <c r="K147" s="210" t="s">
        <v>213</v>
      </c>
      <c r="L147" s="39"/>
      <c r="M147" s="215" t="s">
        <v>35</v>
      </c>
      <c r="N147" s="216" t="s">
        <v>47</v>
      </c>
      <c r="O147" s="64"/>
      <c r="P147" s="172">
        <f>O147*H147</f>
        <v>0</v>
      </c>
      <c r="Q147" s="172">
        <v>0</v>
      </c>
      <c r="R147" s="172">
        <f>Q147*H147</f>
        <v>0</v>
      </c>
      <c r="S147" s="172">
        <v>0</v>
      </c>
      <c r="T147" s="173">
        <f>S147*H147</f>
        <v>0</v>
      </c>
      <c r="U147" s="34"/>
      <c r="V147" s="34"/>
      <c r="W147" s="34"/>
      <c r="X147" s="34"/>
      <c r="Y147" s="34"/>
      <c r="Z147" s="34"/>
      <c r="AA147" s="34"/>
      <c r="AB147" s="34"/>
      <c r="AC147" s="34"/>
      <c r="AD147" s="34"/>
      <c r="AE147" s="34"/>
      <c r="AR147" s="174" t="s">
        <v>216</v>
      </c>
      <c r="AT147" s="174" t="s">
        <v>366</v>
      </c>
      <c r="AU147" s="174" t="s">
        <v>85</v>
      </c>
      <c r="AY147" s="17" t="s">
        <v>215</v>
      </c>
      <c r="BE147" s="175">
        <f>IF(N147="základní",J147,0)</f>
        <v>0</v>
      </c>
      <c r="BF147" s="175">
        <f>IF(N147="snížená",J147,0)</f>
        <v>0</v>
      </c>
      <c r="BG147" s="175">
        <f>IF(N147="zákl. přenesená",J147,0)</f>
        <v>0</v>
      </c>
      <c r="BH147" s="175">
        <f>IF(N147="sníž. přenesená",J147,0)</f>
        <v>0</v>
      </c>
      <c r="BI147" s="175">
        <f>IF(N147="nulová",J147,0)</f>
        <v>0</v>
      </c>
      <c r="BJ147" s="17" t="s">
        <v>83</v>
      </c>
      <c r="BK147" s="175">
        <f>ROUND(I147*H147,2)</f>
        <v>0</v>
      </c>
      <c r="BL147" s="17" t="s">
        <v>216</v>
      </c>
      <c r="BM147" s="174" t="s">
        <v>871</v>
      </c>
    </row>
    <row r="148" spans="1:65" s="12" customFormat="1" x14ac:dyDescent="0.2">
      <c r="B148" s="181"/>
      <c r="C148" s="182"/>
      <c r="D148" s="176" t="s">
        <v>220</v>
      </c>
      <c r="E148" s="183" t="s">
        <v>35</v>
      </c>
      <c r="F148" s="184" t="s">
        <v>872</v>
      </c>
      <c r="G148" s="182"/>
      <c r="H148" s="185">
        <v>6.2E-2</v>
      </c>
      <c r="I148" s="186"/>
      <c r="J148" s="182"/>
      <c r="K148" s="182"/>
      <c r="L148" s="187"/>
      <c r="M148" s="188"/>
      <c r="N148" s="189"/>
      <c r="O148" s="189"/>
      <c r="P148" s="189"/>
      <c r="Q148" s="189"/>
      <c r="R148" s="189"/>
      <c r="S148" s="189"/>
      <c r="T148" s="190"/>
      <c r="AT148" s="191" t="s">
        <v>220</v>
      </c>
      <c r="AU148" s="191" t="s">
        <v>85</v>
      </c>
      <c r="AV148" s="12" t="s">
        <v>85</v>
      </c>
      <c r="AW148" s="12" t="s">
        <v>37</v>
      </c>
      <c r="AX148" s="12" t="s">
        <v>83</v>
      </c>
      <c r="AY148" s="191" t="s">
        <v>215</v>
      </c>
    </row>
    <row r="149" spans="1:65" s="13" customFormat="1" ht="25.9" customHeight="1" x14ac:dyDescent="0.2">
      <c r="B149" s="192"/>
      <c r="C149" s="193"/>
      <c r="D149" s="194" t="s">
        <v>75</v>
      </c>
      <c r="E149" s="195" t="s">
        <v>490</v>
      </c>
      <c r="F149" s="195" t="s">
        <v>491</v>
      </c>
      <c r="G149" s="193"/>
      <c r="H149" s="193"/>
      <c r="I149" s="196"/>
      <c r="J149" s="197">
        <f>BK149</f>
        <v>0</v>
      </c>
      <c r="K149" s="193"/>
      <c r="L149" s="198"/>
      <c r="M149" s="199"/>
      <c r="N149" s="200"/>
      <c r="O149" s="200"/>
      <c r="P149" s="201">
        <f>SUM(P150:P185)</f>
        <v>0</v>
      </c>
      <c r="Q149" s="200"/>
      <c r="R149" s="201">
        <f>SUM(R150:R185)</f>
        <v>0</v>
      </c>
      <c r="S149" s="200"/>
      <c r="T149" s="202">
        <f>SUM(T150:T185)</f>
        <v>0</v>
      </c>
      <c r="AR149" s="203" t="s">
        <v>216</v>
      </c>
      <c r="AT149" s="204" t="s">
        <v>75</v>
      </c>
      <c r="AU149" s="204" t="s">
        <v>76</v>
      </c>
      <c r="AY149" s="203" t="s">
        <v>215</v>
      </c>
      <c r="BK149" s="205">
        <f>SUM(BK150:BK185)</f>
        <v>0</v>
      </c>
    </row>
    <row r="150" spans="1:65" s="2" customFormat="1" ht="24" x14ac:dyDescent="0.2">
      <c r="A150" s="34"/>
      <c r="B150" s="35"/>
      <c r="C150" s="208" t="s">
        <v>330</v>
      </c>
      <c r="D150" s="208" t="s">
        <v>366</v>
      </c>
      <c r="E150" s="209" t="s">
        <v>553</v>
      </c>
      <c r="F150" s="210" t="s">
        <v>554</v>
      </c>
      <c r="G150" s="211" t="s">
        <v>212</v>
      </c>
      <c r="H150" s="212">
        <v>2</v>
      </c>
      <c r="I150" s="213"/>
      <c r="J150" s="214">
        <f>ROUND(I150*H150,2)</f>
        <v>0</v>
      </c>
      <c r="K150" s="210" t="s">
        <v>213</v>
      </c>
      <c r="L150" s="39"/>
      <c r="M150" s="215" t="s">
        <v>35</v>
      </c>
      <c r="N150" s="216" t="s">
        <v>47</v>
      </c>
      <c r="O150" s="64"/>
      <c r="P150" s="172">
        <f>O150*H150</f>
        <v>0</v>
      </c>
      <c r="Q150" s="172">
        <v>0</v>
      </c>
      <c r="R150" s="172">
        <f>Q150*H150</f>
        <v>0</v>
      </c>
      <c r="S150" s="172">
        <v>0</v>
      </c>
      <c r="T150" s="173">
        <f>S150*H150</f>
        <v>0</v>
      </c>
      <c r="U150" s="34"/>
      <c r="V150" s="34"/>
      <c r="W150" s="34"/>
      <c r="X150" s="34"/>
      <c r="Y150" s="34"/>
      <c r="Z150" s="34"/>
      <c r="AA150" s="34"/>
      <c r="AB150" s="34"/>
      <c r="AC150" s="34"/>
      <c r="AD150" s="34"/>
      <c r="AE150" s="34"/>
      <c r="AR150" s="174" t="s">
        <v>369</v>
      </c>
      <c r="AT150" s="174" t="s">
        <v>366</v>
      </c>
      <c r="AU150" s="174" t="s">
        <v>83</v>
      </c>
      <c r="AY150" s="17" t="s">
        <v>215</v>
      </c>
      <c r="BE150" s="175">
        <f>IF(N150="základní",J150,0)</f>
        <v>0</v>
      </c>
      <c r="BF150" s="175">
        <f>IF(N150="snížená",J150,0)</f>
        <v>0</v>
      </c>
      <c r="BG150" s="175">
        <f>IF(N150="zákl. přenesená",J150,0)</f>
        <v>0</v>
      </c>
      <c r="BH150" s="175">
        <f>IF(N150="sníž. přenesená",J150,0)</f>
        <v>0</v>
      </c>
      <c r="BI150" s="175">
        <f>IF(N150="nulová",J150,0)</f>
        <v>0</v>
      </c>
      <c r="BJ150" s="17" t="s">
        <v>83</v>
      </c>
      <c r="BK150" s="175">
        <f>ROUND(I150*H150,2)</f>
        <v>0</v>
      </c>
      <c r="BL150" s="17" t="s">
        <v>369</v>
      </c>
      <c r="BM150" s="174" t="s">
        <v>555</v>
      </c>
    </row>
    <row r="151" spans="1:65" s="12" customFormat="1" x14ac:dyDescent="0.2">
      <c r="B151" s="181"/>
      <c r="C151" s="182"/>
      <c r="D151" s="176" t="s">
        <v>220</v>
      </c>
      <c r="E151" s="183" t="s">
        <v>35</v>
      </c>
      <c r="F151" s="184" t="s">
        <v>822</v>
      </c>
      <c r="G151" s="182"/>
      <c r="H151" s="185">
        <v>2</v>
      </c>
      <c r="I151" s="186"/>
      <c r="J151" s="182"/>
      <c r="K151" s="182"/>
      <c r="L151" s="187"/>
      <c r="M151" s="188"/>
      <c r="N151" s="189"/>
      <c r="O151" s="189"/>
      <c r="P151" s="189"/>
      <c r="Q151" s="189"/>
      <c r="R151" s="189"/>
      <c r="S151" s="189"/>
      <c r="T151" s="190"/>
      <c r="AT151" s="191" t="s">
        <v>220</v>
      </c>
      <c r="AU151" s="191" t="s">
        <v>83</v>
      </c>
      <c r="AV151" s="12" t="s">
        <v>85</v>
      </c>
      <c r="AW151" s="12" t="s">
        <v>37</v>
      </c>
      <c r="AX151" s="12" t="s">
        <v>83</v>
      </c>
      <c r="AY151" s="191" t="s">
        <v>215</v>
      </c>
    </row>
    <row r="152" spans="1:65" s="2" customFormat="1" ht="16.5" customHeight="1" x14ac:dyDescent="0.2">
      <c r="A152" s="34"/>
      <c r="B152" s="35"/>
      <c r="C152" s="208" t="s">
        <v>335</v>
      </c>
      <c r="D152" s="208" t="s">
        <v>366</v>
      </c>
      <c r="E152" s="209" t="s">
        <v>557</v>
      </c>
      <c r="F152" s="210" t="s">
        <v>558</v>
      </c>
      <c r="G152" s="211" t="s">
        <v>212</v>
      </c>
      <c r="H152" s="212">
        <v>2</v>
      </c>
      <c r="I152" s="213"/>
      <c r="J152" s="214">
        <f>ROUND(I152*H152,2)</f>
        <v>0</v>
      </c>
      <c r="K152" s="210" t="s">
        <v>213</v>
      </c>
      <c r="L152" s="39"/>
      <c r="M152" s="215" t="s">
        <v>35</v>
      </c>
      <c r="N152" s="216" t="s">
        <v>47</v>
      </c>
      <c r="O152" s="64"/>
      <c r="P152" s="172">
        <f>O152*H152</f>
        <v>0</v>
      </c>
      <c r="Q152" s="172">
        <v>0</v>
      </c>
      <c r="R152" s="172">
        <f>Q152*H152</f>
        <v>0</v>
      </c>
      <c r="S152" s="172">
        <v>0</v>
      </c>
      <c r="T152" s="173">
        <f>S152*H152</f>
        <v>0</v>
      </c>
      <c r="U152" s="34"/>
      <c r="V152" s="34"/>
      <c r="W152" s="34"/>
      <c r="X152" s="34"/>
      <c r="Y152" s="34"/>
      <c r="Z152" s="34"/>
      <c r="AA152" s="34"/>
      <c r="AB152" s="34"/>
      <c r="AC152" s="34"/>
      <c r="AD152" s="34"/>
      <c r="AE152" s="34"/>
      <c r="AR152" s="174" t="s">
        <v>369</v>
      </c>
      <c r="AT152" s="174" t="s">
        <v>366</v>
      </c>
      <c r="AU152" s="174" t="s">
        <v>83</v>
      </c>
      <c r="AY152" s="17" t="s">
        <v>215</v>
      </c>
      <c r="BE152" s="175">
        <f>IF(N152="základní",J152,0)</f>
        <v>0</v>
      </c>
      <c r="BF152" s="175">
        <f>IF(N152="snížená",J152,0)</f>
        <v>0</v>
      </c>
      <c r="BG152" s="175">
        <f>IF(N152="zákl. přenesená",J152,0)</f>
        <v>0</v>
      </c>
      <c r="BH152" s="175">
        <f>IF(N152="sníž. přenesená",J152,0)</f>
        <v>0</v>
      </c>
      <c r="BI152" s="175">
        <f>IF(N152="nulová",J152,0)</f>
        <v>0</v>
      </c>
      <c r="BJ152" s="17" t="s">
        <v>83</v>
      </c>
      <c r="BK152" s="175">
        <f>ROUND(I152*H152,2)</f>
        <v>0</v>
      </c>
      <c r="BL152" s="17" t="s">
        <v>369</v>
      </c>
      <c r="BM152" s="174" t="s">
        <v>559</v>
      </c>
    </row>
    <row r="153" spans="1:65" s="12" customFormat="1" x14ac:dyDescent="0.2">
      <c r="B153" s="181"/>
      <c r="C153" s="182"/>
      <c r="D153" s="176" t="s">
        <v>220</v>
      </c>
      <c r="E153" s="183" t="s">
        <v>35</v>
      </c>
      <c r="F153" s="184" t="s">
        <v>822</v>
      </c>
      <c r="G153" s="182"/>
      <c r="H153" s="185">
        <v>2</v>
      </c>
      <c r="I153" s="186"/>
      <c r="J153" s="182"/>
      <c r="K153" s="182"/>
      <c r="L153" s="187"/>
      <c r="M153" s="188"/>
      <c r="N153" s="189"/>
      <c r="O153" s="189"/>
      <c r="P153" s="189"/>
      <c r="Q153" s="189"/>
      <c r="R153" s="189"/>
      <c r="S153" s="189"/>
      <c r="T153" s="190"/>
      <c r="AT153" s="191" t="s">
        <v>220</v>
      </c>
      <c r="AU153" s="191" t="s">
        <v>83</v>
      </c>
      <c r="AV153" s="12" t="s">
        <v>85</v>
      </c>
      <c r="AW153" s="12" t="s">
        <v>37</v>
      </c>
      <c r="AX153" s="12" t="s">
        <v>83</v>
      </c>
      <c r="AY153" s="191" t="s">
        <v>215</v>
      </c>
    </row>
    <row r="154" spans="1:65" s="2" customFormat="1" ht="33" customHeight="1" x14ac:dyDescent="0.2">
      <c r="A154" s="34"/>
      <c r="B154" s="35"/>
      <c r="C154" s="208" t="s">
        <v>340</v>
      </c>
      <c r="D154" s="208" t="s">
        <v>366</v>
      </c>
      <c r="E154" s="209" t="s">
        <v>675</v>
      </c>
      <c r="F154" s="210" t="s">
        <v>676</v>
      </c>
      <c r="G154" s="211" t="s">
        <v>212</v>
      </c>
      <c r="H154" s="212">
        <v>2</v>
      </c>
      <c r="I154" s="213"/>
      <c r="J154" s="214">
        <f>ROUND(I154*H154,2)</f>
        <v>0</v>
      </c>
      <c r="K154" s="210" t="s">
        <v>213</v>
      </c>
      <c r="L154" s="39"/>
      <c r="M154" s="215" t="s">
        <v>35</v>
      </c>
      <c r="N154" s="216" t="s">
        <v>47</v>
      </c>
      <c r="O154" s="64"/>
      <c r="P154" s="172">
        <f>O154*H154</f>
        <v>0</v>
      </c>
      <c r="Q154" s="172">
        <v>0</v>
      </c>
      <c r="R154" s="172">
        <f>Q154*H154</f>
        <v>0</v>
      </c>
      <c r="S154" s="172">
        <v>0</v>
      </c>
      <c r="T154" s="173">
        <f>S154*H154</f>
        <v>0</v>
      </c>
      <c r="U154" s="34"/>
      <c r="V154" s="34"/>
      <c r="W154" s="34"/>
      <c r="X154" s="34"/>
      <c r="Y154" s="34"/>
      <c r="Z154" s="34"/>
      <c r="AA154" s="34"/>
      <c r="AB154" s="34"/>
      <c r="AC154" s="34"/>
      <c r="AD154" s="34"/>
      <c r="AE154" s="34"/>
      <c r="AR154" s="174" t="s">
        <v>369</v>
      </c>
      <c r="AT154" s="174" t="s">
        <v>366</v>
      </c>
      <c r="AU154" s="174" t="s">
        <v>83</v>
      </c>
      <c r="AY154" s="17" t="s">
        <v>215</v>
      </c>
      <c r="BE154" s="175">
        <f>IF(N154="základní",J154,0)</f>
        <v>0</v>
      </c>
      <c r="BF154" s="175">
        <f>IF(N154="snížená",J154,0)</f>
        <v>0</v>
      </c>
      <c r="BG154" s="175">
        <f>IF(N154="zákl. přenesená",J154,0)</f>
        <v>0</v>
      </c>
      <c r="BH154" s="175">
        <f>IF(N154="sníž. přenesená",J154,0)</f>
        <v>0</v>
      </c>
      <c r="BI154" s="175">
        <f>IF(N154="nulová",J154,0)</f>
        <v>0</v>
      </c>
      <c r="BJ154" s="17" t="s">
        <v>83</v>
      </c>
      <c r="BK154" s="175">
        <f>ROUND(I154*H154,2)</f>
        <v>0</v>
      </c>
      <c r="BL154" s="17" t="s">
        <v>369</v>
      </c>
      <c r="BM154" s="174" t="s">
        <v>677</v>
      </c>
    </row>
    <row r="155" spans="1:65" s="12" customFormat="1" x14ac:dyDescent="0.2">
      <c r="B155" s="181"/>
      <c r="C155" s="182"/>
      <c r="D155" s="176" t="s">
        <v>220</v>
      </c>
      <c r="E155" s="183" t="s">
        <v>35</v>
      </c>
      <c r="F155" s="184" t="s">
        <v>822</v>
      </c>
      <c r="G155" s="182"/>
      <c r="H155" s="185">
        <v>2</v>
      </c>
      <c r="I155" s="186"/>
      <c r="J155" s="182"/>
      <c r="K155" s="182"/>
      <c r="L155" s="187"/>
      <c r="M155" s="188"/>
      <c r="N155" s="189"/>
      <c r="O155" s="189"/>
      <c r="P155" s="189"/>
      <c r="Q155" s="189"/>
      <c r="R155" s="189"/>
      <c r="S155" s="189"/>
      <c r="T155" s="190"/>
      <c r="AT155" s="191" t="s">
        <v>220</v>
      </c>
      <c r="AU155" s="191" t="s">
        <v>83</v>
      </c>
      <c r="AV155" s="12" t="s">
        <v>85</v>
      </c>
      <c r="AW155" s="12" t="s">
        <v>37</v>
      </c>
      <c r="AX155" s="12" t="s">
        <v>83</v>
      </c>
      <c r="AY155" s="191" t="s">
        <v>215</v>
      </c>
    </row>
    <row r="156" spans="1:65" s="2" customFormat="1" ht="16.5" customHeight="1" x14ac:dyDescent="0.2">
      <c r="A156" s="34"/>
      <c r="B156" s="35"/>
      <c r="C156" s="208" t="s">
        <v>344</v>
      </c>
      <c r="D156" s="208" t="s">
        <v>366</v>
      </c>
      <c r="E156" s="209" t="s">
        <v>678</v>
      </c>
      <c r="F156" s="210" t="s">
        <v>679</v>
      </c>
      <c r="G156" s="211" t="s">
        <v>212</v>
      </c>
      <c r="H156" s="212">
        <v>2</v>
      </c>
      <c r="I156" s="213"/>
      <c r="J156" s="214">
        <f>ROUND(I156*H156,2)</f>
        <v>0</v>
      </c>
      <c r="K156" s="210" t="s">
        <v>213</v>
      </c>
      <c r="L156" s="39"/>
      <c r="M156" s="215" t="s">
        <v>35</v>
      </c>
      <c r="N156" s="216" t="s">
        <v>47</v>
      </c>
      <c r="O156" s="64"/>
      <c r="P156" s="172">
        <f>O156*H156</f>
        <v>0</v>
      </c>
      <c r="Q156" s="172">
        <v>0</v>
      </c>
      <c r="R156" s="172">
        <f>Q156*H156</f>
        <v>0</v>
      </c>
      <c r="S156" s="172">
        <v>0</v>
      </c>
      <c r="T156" s="173">
        <f>S156*H156</f>
        <v>0</v>
      </c>
      <c r="U156" s="34"/>
      <c r="V156" s="34"/>
      <c r="W156" s="34"/>
      <c r="X156" s="34"/>
      <c r="Y156" s="34"/>
      <c r="Z156" s="34"/>
      <c r="AA156" s="34"/>
      <c r="AB156" s="34"/>
      <c r="AC156" s="34"/>
      <c r="AD156" s="34"/>
      <c r="AE156" s="34"/>
      <c r="AR156" s="174" t="s">
        <v>369</v>
      </c>
      <c r="AT156" s="174" t="s">
        <v>366</v>
      </c>
      <c r="AU156" s="174" t="s">
        <v>83</v>
      </c>
      <c r="AY156" s="17" t="s">
        <v>215</v>
      </c>
      <c r="BE156" s="175">
        <f>IF(N156="základní",J156,0)</f>
        <v>0</v>
      </c>
      <c r="BF156" s="175">
        <f>IF(N156="snížená",J156,0)</f>
        <v>0</v>
      </c>
      <c r="BG156" s="175">
        <f>IF(N156="zákl. přenesená",J156,0)</f>
        <v>0</v>
      </c>
      <c r="BH156" s="175">
        <f>IF(N156="sníž. přenesená",J156,0)</f>
        <v>0</v>
      </c>
      <c r="BI156" s="175">
        <f>IF(N156="nulová",J156,0)</f>
        <v>0</v>
      </c>
      <c r="BJ156" s="17" t="s">
        <v>83</v>
      </c>
      <c r="BK156" s="175">
        <f>ROUND(I156*H156,2)</f>
        <v>0</v>
      </c>
      <c r="BL156" s="17" t="s">
        <v>369</v>
      </c>
      <c r="BM156" s="174" t="s">
        <v>680</v>
      </c>
    </row>
    <row r="157" spans="1:65" s="12" customFormat="1" x14ac:dyDescent="0.2">
      <c r="B157" s="181"/>
      <c r="C157" s="182"/>
      <c r="D157" s="176" t="s">
        <v>220</v>
      </c>
      <c r="E157" s="183" t="s">
        <v>35</v>
      </c>
      <c r="F157" s="184" t="s">
        <v>822</v>
      </c>
      <c r="G157" s="182"/>
      <c r="H157" s="185">
        <v>2</v>
      </c>
      <c r="I157" s="186"/>
      <c r="J157" s="182"/>
      <c r="K157" s="182"/>
      <c r="L157" s="187"/>
      <c r="M157" s="188"/>
      <c r="N157" s="189"/>
      <c r="O157" s="189"/>
      <c r="P157" s="189"/>
      <c r="Q157" s="189"/>
      <c r="R157" s="189"/>
      <c r="S157" s="189"/>
      <c r="T157" s="190"/>
      <c r="AT157" s="191" t="s">
        <v>220</v>
      </c>
      <c r="AU157" s="191" t="s">
        <v>83</v>
      </c>
      <c r="AV157" s="12" t="s">
        <v>85</v>
      </c>
      <c r="AW157" s="12" t="s">
        <v>37</v>
      </c>
      <c r="AX157" s="12" t="s">
        <v>83</v>
      </c>
      <c r="AY157" s="191" t="s">
        <v>215</v>
      </c>
    </row>
    <row r="158" spans="1:65" s="2" customFormat="1" ht="60" x14ac:dyDescent="0.2">
      <c r="A158" s="34"/>
      <c r="B158" s="35"/>
      <c r="C158" s="208" t="s">
        <v>350</v>
      </c>
      <c r="D158" s="208" t="s">
        <v>366</v>
      </c>
      <c r="E158" s="209" t="s">
        <v>561</v>
      </c>
      <c r="F158" s="210" t="s">
        <v>562</v>
      </c>
      <c r="G158" s="211" t="s">
        <v>353</v>
      </c>
      <c r="H158" s="212">
        <v>17.616</v>
      </c>
      <c r="I158" s="213"/>
      <c r="J158" s="214">
        <f>ROUND(I158*H158,2)</f>
        <v>0</v>
      </c>
      <c r="K158" s="210" t="s">
        <v>213</v>
      </c>
      <c r="L158" s="39"/>
      <c r="M158" s="215" t="s">
        <v>35</v>
      </c>
      <c r="N158" s="216" t="s">
        <v>47</v>
      </c>
      <c r="O158" s="64"/>
      <c r="P158" s="172">
        <f>O158*H158</f>
        <v>0</v>
      </c>
      <c r="Q158" s="172">
        <v>0</v>
      </c>
      <c r="R158" s="172">
        <f>Q158*H158</f>
        <v>0</v>
      </c>
      <c r="S158" s="172">
        <v>0</v>
      </c>
      <c r="T158" s="173">
        <f>S158*H158</f>
        <v>0</v>
      </c>
      <c r="U158" s="34"/>
      <c r="V158" s="34"/>
      <c r="W158" s="34"/>
      <c r="X158" s="34"/>
      <c r="Y158" s="34"/>
      <c r="Z158" s="34"/>
      <c r="AA158" s="34"/>
      <c r="AB158" s="34"/>
      <c r="AC158" s="34"/>
      <c r="AD158" s="34"/>
      <c r="AE158" s="34"/>
      <c r="AR158" s="174" t="s">
        <v>369</v>
      </c>
      <c r="AT158" s="174" t="s">
        <v>366</v>
      </c>
      <c r="AU158" s="174" t="s">
        <v>83</v>
      </c>
      <c r="AY158" s="17" t="s">
        <v>215</v>
      </c>
      <c r="BE158" s="175">
        <f>IF(N158="základní",J158,0)</f>
        <v>0</v>
      </c>
      <c r="BF158" s="175">
        <f>IF(N158="snížená",J158,0)</f>
        <v>0</v>
      </c>
      <c r="BG158" s="175">
        <f>IF(N158="zákl. přenesená",J158,0)</f>
        <v>0</v>
      </c>
      <c r="BH158" s="175">
        <f>IF(N158="sníž. přenesená",J158,0)</f>
        <v>0</v>
      </c>
      <c r="BI158" s="175">
        <f>IF(N158="nulová",J158,0)</f>
        <v>0</v>
      </c>
      <c r="BJ158" s="17" t="s">
        <v>83</v>
      </c>
      <c r="BK158" s="175">
        <f>ROUND(I158*H158,2)</f>
        <v>0</v>
      </c>
      <c r="BL158" s="17" t="s">
        <v>369</v>
      </c>
      <c r="BM158" s="174" t="s">
        <v>563</v>
      </c>
    </row>
    <row r="159" spans="1:65" s="2" customFormat="1" ht="19.5" x14ac:dyDescent="0.2">
      <c r="A159" s="34"/>
      <c r="B159" s="35"/>
      <c r="C159" s="36"/>
      <c r="D159" s="176" t="s">
        <v>218</v>
      </c>
      <c r="E159" s="36"/>
      <c r="F159" s="177" t="s">
        <v>873</v>
      </c>
      <c r="G159" s="36"/>
      <c r="H159" s="36"/>
      <c r="I159" s="178"/>
      <c r="J159" s="36"/>
      <c r="K159" s="36"/>
      <c r="L159" s="39"/>
      <c r="M159" s="179"/>
      <c r="N159" s="180"/>
      <c r="O159" s="64"/>
      <c r="P159" s="64"/>
      <c r="Q159" s="64"/>
      <c r="R159" s="64"/>
      <c r="S159" s="64"/>
      <c r="T159" s="65"/>
      <c r="U159" s="34"/>
      <c r="V159" s="34"/>
      <c r="W159" s="34"/>
      <c r="X159" s="34"/>
      <c r="Y159" s="34"/>
      <c r="Z159" s="34"/>
      <c r="AA159" s="34"/>
      <c r="AB159" s="34"/>
      <c r="AC159" s="34"/>
      <c r="AD159" s="34"/>
      <c r="AE159" s="34"/>
      <c r="AT159" s="17" t="s">
        <v>218</v>
      </c>
      <c r="AU159" s="17" t="s">
        <v>83</v>
      </c>
    </row>
    <row r="160" spans="1:65" s="12" customFormat="1" x14ac:dyDescent="0.2">
      <c r="B160" s="181"/>
      <c r="C160" s="182"/>
      <c r="D160" s="176" t="s">
        <v>220</v>
      </c>
      <c r="E160" s="183" t="s">
        <v>35</v>
      </c>
      <c r="F160" s="184" t="s">
        <v>874</v>
      </c>
      <c r="G160" s="182"/>
      <c r="H160" s="185">
        <v>17.616</v>
      </c>
      <c r="I160" s="186"/>
      <c r="J160" s="182"/>
      <c r="K160" s="182"/>
      <c r="L160" s="187"/>
      <c r="M160" s="188"/>
      <c r="N160" s="189"/>
      <c r="O160" s="189"/>
      <c r="P160" s="189"/>
      <c r="Q160" s="189"/>
      <c r="R160" s="189"/>
      <c r="S160" s="189"/>
      <c r="T160" s="190"/>
      <c r="AT160" s="191" t="s">
        <v>220</v>
      </c>
      <c r="AU160" s="191" t="s">
        <v>83</v>
      </c>
      <c r="AV160" s="12" t="s">
        <v>85</v>
      </c>
      <c r="AW160" s="12" t="s">
        <v>37</v>
      </c>
      <c r="AX160" s="12" t="s">
        <v>83</v>
      </c>
      <c r="AY160" s="191" t="s">
        <v>215</v>
      </c>
    </row>
    <row r="161" spans="1:65" s="2" customFormat="1" ht="44.25" customHeight="1" x14ac:dyDescent="0.2">
      <c r="A161" s="34"/>
      <c r="B161" s="35"/>
      <c r="C161" s="208" t="s">
        <v>356</v>
      </c>
      <c r="D161" s="208" t="s">
        <v>366</v>
      </c>
      <c r="E161" s="209" t="s">
        <v>579</v>
      </c>
      <c r="F161" s="210" t="s">
        <v>580</v>
      </c>
      <c r="G161" s="211" t="s">
        <v>353</v>
      </c>
      <c r="H161" s="212">
        <v>3.7040000000000002</v>
      </c>
      <c r="I161" s="213"/>
      <c r="J161" s="214">
        <f>ROUND(I161*H161,2)</f>
        <v>0</v>
      </c>
      <c r="K161" s="210" t="s">
        <v>213</v>
      </c>
      <c r="L161" s="39"/>
      <c r="M161" s="215" t="s">
        <v>35</v>
      </c>
      <c r="N161" s="216" t="s">
        <v>47</v>
      </c>
      <c r="O161" s="64"/>
      <c r="P161" s="172">
        <f>O161*H161</f>
        <v>0</v>
      </c>
      <c r="Q161" s="172">
        <v>0</v>
      </c>
      <c r="R161" s="172">
        <f>Q161*H161</f>
        <v>0</v>
      </c>
      <c r="S161" s="172">
        <v>0</v>
      </c>
      <c r="T161" s="173">
        <f>S161*H161</f>
        <v>0</v>
      </c>
      <c r="U161" s="34"/>
      <c r="V161" s="34"/>
      <c r="W161" s="34"/>
      <c r="X161" s="34"/>
      <c r="Y161" s="34"/>
      <c r="Z161" s="34"/>
      <c r="AA161" s="34"/>
      <c r="AB161" s="34"/>
      <c r="AC161" s="34"/>
      <c r="AD161" s="34"/>
      <c r="AE161" s="34"/>
      <c r="AR161" s="174" t="s">
        <v>369</v>
      </c>
      <c r="AT161" s="174" t="s">
        <v>366</v>
      </c>
      <c r="AU161" s="174" t="s">
        <v>83</v>
      </c>
      <c r="AY161" s="17" t="s">
        <v>215</v>
      </c>
      <c r="BE161" s="175">
        <f>IF(N161="základní",J161,0)</f>
        <v>0</v>
      </c>
      <c r="BF161" s="175">
        <f>IF(N161="snížená",J161,0)</f>
        <v>0</v>
      </c>
      <c r="BG161" s="175">
        <f>IF(N161="zákl. přenesená",J161,0)</f>
        <v>0</v>
      </c>
      <c r="BH161" s="175">
        <f>IF(N161="sníž. přenesená",J161,0)</f>
        <v>0</v>
      </c>
      <c r="BI161" s="175">
        <f>IF(N161="nulová",J161,0)</f>
        <v>0</v>
      </c>
      <c r="BJ161" s="17" t="s">
        <v>83</v>
      </c>
      <c r="BK161" s="175">
        <f>ROUND(I161*H161,2)</f>
        <v>0</v>
      </c>
      <c r="BL161" s="17" t="s">
        <v>369</v>
      </c>
      <c r="BM161" s="174" t="s">
        <v>683</v>
      </c>
    </row>
    <row r="162" spans="1:65" s="2" customFormat="1" ht="19.5" x14ac:dyDescent="0.2">
      <c r="A162" s="34"/>
      <c r="B162" s="35"/>
      <c r="C162" s="36"/>
      <c r="D162" s="176" t="s">
        <v>218</v>
      </c>
      <c r="E162" s="36"/>
      <c r="F162" s="177" t="s">
        <v>875</v>
      </c>
      <c r="G162" s="36"/>
      <c r="H162" s="36"/>
      <c r="I162" s="178"/>
      <c r="J162" s="36"/>
      <c r="K162" s="36"/>
      <c r="L162" s="39"/>
      <c r="M162" s="179"/>
      <c r="N162" s="180"/>
      <c r="O162" s="64"/>
      <c r="P162" s="64"/>
      <c r="Q162" s="64"/>
      <c r="R162" s="64"/>
      <c r="S162" s="64"/>
      <c r="T162" s="65"/>
      <c r="U162" s="34"/>
      <c r="V162" s="34"/>
      <c r="W162" s="34"/>
      <c r="X162" s="34"/>
      <c r="Y162" s="34"/>
      <c r="Z162" s="34"/>
      <c r="AA162" s="34"/>
      <c r="AB162" s="34"/>
      <c r="AC162" s="34"/>
      <c r="AD162" s="34"/>
      <c r="AE162" s="34"/>
      <c r="AT162" s="17" t="s">
        <v>218</v>
      </c>
      <c r="AU162" s="17" t="s">
        <v>83</v>
      </c>
    </row>
    <row r="163" spans="1:65" s="12" customFormat="1" x14ac:dyDescent="0.2">
      <c r="B163" s="181"/>
      <c r="C163" s="182"/>
      <c r="D163" s="176" t="s">
        <v>220</v>
      </c>
      <c r="E163" s="183" t="s">
        <v>35</v>
      </c>
      <c r="F163" s="184" t="s">
        <v>876</v>
      </c>
      <c r="G163" s="182"/>
      <c r="H163" s="185">
        <v>3.7040000000000002</v>
      </c>
      <c r="I163" s="186"/>
      <c r="J163" s="182"/>
      <c r="K163" s="182"/>
      <c r="L163" s="187"/>
      <c r="M163" s="188"/>
      <c r="N163" s="189"/>
      <c r="O163" s="189"/>
      <c r="P163" s="189"/>
      <c r="Q163" s="189"/>
      <c r="R163" s="189"/>
      <c r="S163" s="189"/>
      <c r="T163" s="190"/>
      <c r="AT163" s="191" t="s">
        <v>220</v>
      </c>
      <c r="AU163" s="191" t="s">
        <v>83</v>
      </c>
      <c r="AV163" s="12" t="s">
        <v>85</v>
      </c>
      <c r="AW163" s="12" t="s">
        <v>37</v>
      </c>
      <c r="AX163" s="12" t="s">
        <v>83</v>
      </c>
      <c r="AY163" s="191" t="s">
        <v>215</v>
      </c>
    </row>
    <row r="164" spans="1:65" s="2" customFormat="1" ht="66.75" customHeight="1" x14ac:dyDescent="0.2">
      <c r="A164" s="34"/>
      <c r="B164" s="35"/>
      <c r="C164" s="208" t="s">
        <v>365</v>
      </c>
      <c r="D164" s="208" t="s">
        <v>366</v>
      </c>
      <c r="E164" s="209" t="s">
        <v>877</v>
      </c>
      <c r="F164" s="210" t="s">
        <v>878</v>
      </c>
      <c r="G164" s="211" t="s">
        <v>353</v>
      </c>
      <c r="H164" s="212">
        <v>3.7040000000000002</v>
      </c>
      <c r="I164" s="213"/>
      <c r="J164" s="214">
        <f>ROUND(I164*H164,2)</f>
        <v>0</v>
      </c>
      <c r="K164" s="210" t="s">
        <v>213</v>
      </c>
      <c r="L164" s="39"/>
      <c r="M164" s="215" t="s">
        <v>35</v>
      </c>
      <c r="N164" s="216" t="s">
        <v>47</v>
      </c>
      <c r="O164" s="64"/>
      <c r="P164" s="172">
        <f>O164*H164</f>
        <v>0</v>
      </c>
      <c r="Q164" s="172">
        <v>0</v>
      </c>
      <c r="R164" s="172">
        <f>Q164*H164</f>
        <v>0</v>
      </c>
      <c r="S164" s="172">
        <v>0</v>
      </c>
      <c r="T164" s="173">
        <f>S164*H164</f>
        <v>0</v>
      </c>
      <c r="U164" s="34"/>
      <c r="V164" s="34"/>
      <c r="W164" s="34"/>
      <c r="X164" s="34"/>
      <c r="Y164" s="34"/>
      <c r="Z164" s="34"/>
      <c r="AA164" s="34"/>
      <c r="AB164" s="34"/>
      <c r="AC164" s="34"/>
      <c r="AD164" s="34"/>
      <c r="AE164" s="34"/>
      <c r="AR164" s="174" t="s">
        <v>369</v>
      </c>
      <c r="AT164" s="174" t="s">
        <v>366</v>
      </c>
      <c r="AU164" s="174" t="s">
        <v>83</v>
      </c>
      <c r="AY164" s="17" t="s">
        <v>215</v>
      </c>
      <c r="BE164" s="175">
        <f>IF(N164="základní",J164,0)</f>
        <v>0</v>
      </c>
      <c r="BF164" s="175">
        <f>IF(N164="snížená",J164,0)</f>
        <v>0</v>
      </c>
      <c r="BG164" s="175">
        <f>IF(N164="zákl. přenesená",J164,0)</f>
        <v>0</v>
      </c>
      <c r="BH164" s="175">
        <f>IF(N164="sníž. přenesená",J164,0)</f>
        <v>0</v>
      </c>
      <c r="BI164" s="175">
        <f>IF(N164="nulová",J164,0)</f>
        <v>0</v>
      </c>
      <c r="BJ164" s="17" t="s">
        <v>83</v>
      </c>
      <c r="BK164" s="175">
        <f>ROUND(I164*H164,2)</f>
        <v>0</v>
      </c>
      <c r="BL164" s="17" t="s">
        <v>369</v>
      </c>
      <c r="BM164" s="174" t="s">
        <v>879</v>
      </c>
    </row>
    <row r="165" spans="1:65" s="2" customFormat="1" ht="19.5" x14ac:dyDescent="0.2">
      <c r="A165" s="34"/>
      <c r="B165" s="35"/>
      <c r="C165" s="36"/>
      <c r="D165" s="176" t="s">
        <v>218</v>
      </c>
      <c r="E165" s="36"/>
      <c r="F165" s="177" t="s">
        <v>875</v>
      </c>
      <c r="G165" s="36"/>
      <c r="H165" s="36"/>
      <c r="I165" s="178"/>
      <c r="J165" s="36"/>
      <c r="K165" s="36"/>
      <c r="L165" s="39"/>
      <c r="M165" s="179"/>
      <c r="N165" s="180"/>
      <c r="O165" s="64"/>
      <c r="P165" s="64"/>
      <c r="Q165" s="64"/>
      <c r="R165" s="64"/>
      <c r="S165" s="64"/>
      <c r="T165" s="65"/>
      <c r="U165" s="34"/>
      <c r="V165" s="34"/>
      <c r="W165" s="34"/>
      <c r="X165" s="34"/>
      <c r="Y165" s="34"/>
      <c r="Z165" s="34"/>
      <c r="AA165" s="34"/>
      <c r="AB165" s="34"/>
      <c r="AC165" s="34"/>
      <c r="AD165" s="34"/>
      <c r="AE165" s="34"/>
      <c r="AT165" s="17" t="s">
        <v>218</v>
      </c>
      <c r="AU165" s="17" t="s">
        <v>83</v>
      </c>
    </row>
    <row r="166" spans="1:65" s="12" customFormat="1" x14ac:dyDescent="0.2">
      <c r="B166" s="181"/>
      <c r="C166" s="182"/>
      <c r="D166" s="176" t="s">
        <v>220</v>
      </c>
      <c r="E166" s="183" t="s">
        <v>35</v>
      </c>
      <c r="F166" s="184" t="s">
        <v>876</v>
      </c>
      <c r="G166" s="182"/>
      <c r="H166" s="185">
        <v>3.7040000000000002</v>
      </c>
      <c r="I166" s="186"/>
      <c r="J166" s="182"/>
      <c r="K166" s="182"/>
      <c r="L166" s="187"/>
      <c r="M166" s="188"/>
      <c r="N166" s="189"/>
      <c r="O166" s="189"/>
      <c r="P166" s="189"/>
      <c r="Q166" s="189"/>
      <c r="R166" s="189"/>
      <c r="S166" s="189"/>
      <c r="T166" s="190"/>
      <c r="AT166" s="191" t="s">
        <v>220</v>
      </c>
      <c r="AU166" s="191" t="s">
        <v>83</v>
      </c>
      <c r="AV166" s="12" t="s">
        <v>85</v>
      </c>
      <c r="AW166" s="12" t="s">
        <v>37</v>
      </c>
      <c r="AX166" s="12" t="s">
        <v>83</v>
      </c>
      <c r="AY166" s="191" t="s">
        <v>215</v>
      </c>
    </row>
    <row r="167" spans="1:65" s="2" customFormat="1" ht="60" x14ac:dyDescent="0.2">
      <c r="A167" s="34"/>
      <c r="B167" s="35"/>
      <c r="C167" s="208" t="s">
        <v>373</v>
      </c>
      <c r="D167" s="208" t="s">
        <v>366</v>
      </c>
      <c r="E167" s="209" t="s">
        <v>573</v>
      </c>
      <c r="F167" s="210" t="s">
        <v>574</v>
      </c>
      <c r="G167" s="211" t="s">
        <v>353</v>
      </c>
      <c r="H167" s="212">
        <v>6.2E-2</v>
      </c>
      <c r="I167" s="213"/>
      <c r="J167" s="214">
        <f>ROUND(I167*H167,2)</f>
        <v>0</v>
      </c>
      <c r="K167" s="210" t="s">
        <v>213</v>
      </c>
      <c r="L167" s="39"/>
      <c r="M167" s="215" t="s">
        <v>35</v>
      </c>
      <c r="N167" s="216" t="s">
        <v>47</v>
      </c>
      <c r="O167" s="64"/>
      <c r="P167" s="172">
        <f>O167*H167</f>
        <v>0</v>
      </c>
      <c r="Q167" s="172">
        <v>0</v>
      </c>
      <c r="R167" s="172">
        <f>Q167*H167</f>
        <v>0</v>
      </c>
      <c r="S167" s="172">
        <v>0</v>
      </c>
      <c r="T167" s="173">
        <f>S167*H167</f>
        <v>0</v>
      </c>
      <c r="U167" s="34"/>
      <c r="V167" s="34"/>
      <c r="W167" s="34"/>
      <c r="X167" s="34"/>
      <c r="Y167" s="34"/>
      <c r="Z167" s="34"/>
      <c r="AA167" s="34"/>
      <c r="AB167" s="34"/>
      <c r="AC167" s="34"/>
      <c r="AD167" s="34"/>
      <c r="AE167" s="34"/>
      <c r="AR167" s="174" t="s">
        <v>369</v>
      </c>
      <c r="AT167" s="174" t="s">
        <v>366</v>
      </c>
      <c r="AU167" s="174" t="s">
        <v>83</v>
      </c>
      <c r="AY167" s="17" t="s">
        <v>215</v>
      </c>
      <c r="BE167" s="175">
        <f>IF(N167="základní",J167,0)</f>
        <v>0</v>
      </c>
      <c r="BF167" s="175">
        <f>IF(N167="snížená",J167,0)</f>
        <v>0</v>
      </c>
      <c r="BG167" s="175">
        <f>IF(N167="zákl. přenesená",J167,0)</f>
        <v>0</v>
      </c>
      <c r="BH167" s="175">
        <f>IF(N167="sníž. přenesená",J167,0)</f>
        <v>0</v>
      </c>
      <c r="BI167" s="175">
        <f>IF(N167="nulová",J167,0)</f>
        <v>0</v>
      </c>
      <c r="BJ167" s="17" t="s">
        <v>83</v>
      </c>
      <c r="BK167" s="175">
        <f>ROUND(I167*H167,2)</f>
        <v>0</v>
      </c>
      <c r="BL167" s="17" t="s">
        <v>369</v>
      </c>
      <c r="BM167" s="174" t="s">
        <v>575</v>
      </c>
    </row>
    <row r="168" spans="1:65" s="2" customFormat="1" ht="19.5" x14ac:dyDescent="0.2">
      <c r="A168" s="34"/>
      <c r="B168" s="35"/>
      <c r="C168" s="36"/>
      <c r="D168" s="176" t="s">
        <v>218</v>
      </c>
      <c r="E168" s="36"/>
      <c r="F168" s="177" t="s">
        <v>576</v>
      </c>
      <c r="G168" s="36"/>
      <c r="H168" s="36"/>
      <c r="I168" s="178"/>
      <c r="J168" s="36"/>
      <c r="K168" s="36"/>
      <c r="L168" s="39"/>
      <c r="M168" s="179"/>
      <c r="N168" s="180"/>
      <c r="O168" s="64"/>
      <c r="P168" s="64"/>
      <c r="Q168" s="64"/>
      <c r="R168" s="64"/>
      <c r="S168" s="64"/>
      <c r="T168" s="65"/>
      <c r="U168" s="34"/>
      <c r="V168" s="34"/>
      <c r="W168" s="34"/>
      <c r="X168" s="34"/>
      <c r="Y168" s="34"/>
      <c r="Z168" s="34"/>
      <c r="AA168" s="34"/>
      <c r="AB168" s="34"/>
      <c r="AC168" s="34"/>
      <c r="AD168" s="34"/>
      <c r="AE168" s="34"/>
      <c r="AT168" s="17" t="s">
        <v>218</v>
      </c>
      <c r="AU168" s="17" t="s">
        <v>83</v>
      </c>
    </row>
    <row r="169" spans="1:65" s="12" customFormat="1" x14ac:dyDescent="0.2">
      <c r="B169" s="181"/>
      <c r="C169" s="182"/>
      <c r="D169" s="176" t="s">
        <v>220</v>
      </c>
      <c r="E169" s="183" t="s">
        <v>35</v>
      </c>
      <c r="F169" s="184" t="s">
        <v>872</v>
      </c>
      <c r="G169" s="182"/>
      <c r="H169" s="185">
        <v>6.2E-2</v>
      </c>
      <c r="I169" s="186"/>
      <c r="J169" s="182"/>
      <c r="K169" s="182"/>
      <c r="L169" s="187"/>
      <c r="M169" s="188"/>
      <c r="N169" s="189"/>
      <c r="O169" s="189"/>
      <c r="P169" s="189"/>
      <c r="Q169" s="189"/>
      <c r="R169" s="189"/>
      <c r="S169" s="189"/>
      <c r="T169" s="190"/>
      <c r="AT169" s="191" t="s">
        <v>220</v>
      </c>
      <c r="AU169" s="191" t="s">
        <v>83</v>
      </c>
      <c r="AV169" s="12" t="s">
        <v>85</v>
      </c>
      <c r="AW169" s="12" t="s">
        <v>37</v>
      </c>
      <c r="AX169" s="12" t="s">
        <v>83</v>
      </c>
      <c r="AY169" s="191" t="s">
        <v>215</v>
      </c>
    </row>
    <row r="170" spans="1:65" s="2" customFormat="1" ht="44.25" customHeight="1" x14ac:dyDescent="0.2">
      <c r="A170" s="34"/>
      <c r="B170" s="35"/>
      <c r="C170" s="208" t="s">
        <v>378</v>
      </c>
      <c r="D170" s="208" t="s">
        <v>366</v>
      </c>
      <c r="E170" s="209" t="s">
        <v>579</v>
      </c>
      <c r="F170" s="210" t="s">
        <v>580</v>
      </c>
      <c r="G170" s="211" t="s">
        <v>353</v>
      </c>
      <c r="H170" s="212">
        <v>3.7040000000000002</v>
      </c>
      <c r="I170" s="213"/>
      <c r="J170" s="214">
        <f>ROUND(I170*H170,2)</f>
        <v>0</v>
      </c>
      <c r="K170" s="210" t="s">
        <v>213</v>
      </c>
      <c r="L170" s="39"/>
      <c r="M170" s="215" t="s">
        <v>35</v>
      </c>
      <c r="N170" s="216" t="s">
        <v>47</v>
      </c>
      <c r="O170" s="64"/>
      <c r="P170" s="172">
        <f>O170*H170</f>
        <v>0</v>
      </c>
      <c r="Q170" s="172">
        <v>0</v>
      </c>
      <c r="R170" s="172">
        <f>Q170*H170</f>
        <v>0</v>
      </c>
      <c r="S170" s="172">
        <v>0</v>
      </c>
      <c r="T170" s="173">
        <f>S170*H170</f>
        <v>0</v>
      </c>
      <c r="U170" s="34"/>
      <c r="V170" s="34"/>
      <c r="W170" s="34"/>
      <c r="X170" s="34"/>
      <c r="Y170" s="34"/>
      <c r="Z170" s="34"/>
      <c r="AA170" s="34"/>
      <c r="AB170" s="34"/>
      <c r="AC170" s="34"/>
      <c r="AD170" s="34"/>
      <c r="AE170" s="34"/>
      <c r="AR170" s="174" t="s">
        <v>369</v>
      </c>
      <c r="AT170" s="174" t="s">
        <v>366</v>
      </c>
      <c r="AU170" s="174" t="s">
        <v>83</v>
      </c>
      <c r="AY170" s="17" t="s">
        <v>215</v>
      </c>
      <c r="BE170" s="175">
        <f>IF(N170="základní",J170,0)</f>
        <v>0</v>
      </c>
      <c r="BF170" s="175">
        <f>IF(N170="snížená",J170,0)</f>
        <v>0</v>
      </c>
      <c r="BG170" s="175">
        <f>IF(N170="zákl. přenesená",J170,0)</f>
        <v>0</v>
      </c>
      <c r="BH170" s="175">
        <f>IF(N170="sníž. přenesená",J170,0)</f>
        <v>0</v>
      </c>
      <c r="BI170" s="175">
        <f>IF(N170="nulová",J170,0)</f>
        <v>0</v>
      </c>
      <c r="BJ170" s="17" t="s">
        <v>83</v>
      </c>
      <c r="BK170" s="175">
        <f>ROUND(I170*H170,2)</f>
        <v>0</v>
      </c>
      <c r="BL170" s="17" t="s">
        <v>369</v>
      </c>
      <c r="BM170" s="174" t="s">
        <v>581</v>
      </c>
    </row>
    <row r="171" spans="1:65" s="2" customFormat="1" ht="19.5" x14ac:dyDescent="0.2">
      <c r="A171" s="34"/>
      <c r="B171" s="35"/>
      <c r="C171" s="36"/>
      <c r="D171" s="176" t="s">
        <v>218</v>
      </c>
      <c r="E171" s="36"/>
      <c r="F171" s="177" t="s">
        <v>880</v>
      </c>
      <c r="G171" s="36"/>
      <c r="H171" s="36"/>
      <c r="I171" s="178"/>
      <c r="J171" s="36"/>
      <c r="K171" s="36"/>
      <c r="L171" s="39"/>
      <c r="M171" s="179"/>
      <c r="N171" s="180"/>
      <c r="O171" s="64"/>
      <c r="P171" s="64"/>
      <c r="Q171" s="64"/>
      <c r="R171" s="64"/>
      <c r="S171" s="64"/>
      <c r="T171" s="65"/>
      <c r="U171" s="34"/>
      <c r="V171" s="34"/>
      <c r="W171" s="34"/>
      <c r="X171" s="34"/>
      <c r="Y171" s="34"/>
      <c r="Z171" s="34"/>
      <c r="AA171" s="34"/>
      <c r="AB171" s="34"/>
      <c r="AC171" s="34"/>
      <c r="AD171" s="34"/>
      <c r="AE171" s="34"/>
      <c r="AT171" s="17" t="s">
        <v>218</v>
      </c>
      <c r="AU171" s="17" t="s">
        <v>83</v>
      </c>
    </row>
    <row r="172" spans="1:65" s="12" customFormat="1" x14ac:dyDescent="0.2">
      <c r="B172" s="181"/>
      <c r="C172" s="182"/>
      <c r="D172" s="176" t="s">
        <v>220</v>
      </c>
      <c r="E172" s="183" t="s">
        <v>35</v>
      </c>
      <c r="F172" s="184" t="s">
        <v>876</v>
      </c>
      <c r="G172" s="182"/>
      <c r="H172" s="185">
        <v>3.7040000000000002</v>
      </c>
      <c r="I172" s="186"/>
      <c r="J172" s="182"/>
      <c r="K172" s="182"/>
      <c r="L172" s="187"/>
      <c r="M172" s="188"/>
      <c r="N172" s="189"/>
      <c r="O172" s="189"/>
      <c r="P172" s="189"/>
      <c r="Q172" s="189"/>
      <c r="R172" s="189"/>
      <c r="S172" s="189"/>
      <c r="T172" s="190"/>
      <c r="AT172" s="191" t="s">
        <v>220</v>
      </c>
      <c r="AU172" s="191" t="s">
        <v>83</v>
      </c>
      <c r="AV172" s="12" t="s">
        <v>85</v>
      </c>
      <c r="AW172" s="12" t="s">
        <v>37</v>
      </c>
      <c r="AX172" s="12" t="s">
        <v>83</v>
      </c>
      <c r="AY172" s="191" t="s">
        <v>215</v>
      </c>
    </row>
    <row r="173" spans="1:65" s="2" customFormat="1" ht="60" x14ac:dyDescent="0.2">
      <c r="A173" s="34"/>
      <c r="B173" s="35"/>
      <c r="C173" s="208" t="s">
        <v>384</v>
      </c>
      <c r="D173" s="208" t="s">
        <v>366</v>
      </c>
      <c r="E173" s="209" t="s">
        <v>561</v>
      </c>
      <c r="F173" s="210" t="s">
        <v>562</v>
      </c>
      <c r="G173" s="211" t="s">
        <v>353</v>
      </c>
      <c r="H173" s="212">
        <v>15.513</v>
      </c>
      <c r="I173" s="213"/>
      <c r="J173" s="214">
        <f>ROUND(I173*H173,2)</f>
        <v>0</v>
      </c>
      <c r="K173" s="210" t="s">
        <v>213</v>
      </c>
      <c r="L173" s="39"/>
      <c r="M173" s="215" t="s">
        <v>35</v>
      </c>
      <c r="N173" s="216" t="s">
        <v>47</v>
      </c>
      <c r="O173" s="64"/>
      <c r="P173" s="172">
        <f>O173*H173</f>
        <v>0</v>
      </c>
      <c r="Q173" s="172">
        <v>0</v>
      </c>
      <c r="R173" s="172">
        <f>Q173*H173</f>
        <v>0</v>
      </c>
      <c r="S173" s="172">
        <v>0</v>
      </c>
      <c r="T173" s="173">
        <f>S173*H173</f>
        <v>0</v>
      </c>
      <c r="U173" s="34"/>
      <c r="V173" s="34"/>
      <c r="W173" s="34"/>
      <c r="X173" s="34"/>
      <c r="Y173" s="34"/>
      <c r="Z173" s="34"/>
      <c r="AA173" s="34"/>
      <c r="AB173" s="34"/>
      <c r="AC173" s="34"/>
      <c r="AD173" s="34"/>
      <c r="AE173" s="34"/>
      <c r="AR173" s="174" t="s">
        <v>369</v>
      </c>
      <c r="AT173" s="174" t="s">
        <v>366</v>
      </c>
      <c r="AU173" s="174" t="s">
        <v>83</v>
      </c>
      <c r="AY173" s="17" t="s">
        <v>215</v>
      </c>
      <c r="BE173" s="175">
        <f>IF(N173="základní",J173,0)</f>
        <v>0</v>
      </c>
      <c r="BF173" s="175">
        <f>IF(N173="snížená",J173,0)</f>
        <v>0</v>
      </c>
      <c r="BG173" s="175">
        <f>IF(N173="zákl. přenesená",J173,0)</f>
        <v>0</v>
      </c>
      <c r="BH173" s="175">
        <f>IF(N173="sníž. přenesená",J173,0)</f>
        <v>0</v>
      </c>
      <c r="BI173" s="175">
        <f>IF(N173="nulová",J173,0)</f>
        <v>0</v>
      </c>
      <c r="BJ173" s="17" t="s">
        <v>83</v>
      </c>
      <c r="BK173" s="175">
        <f>ROUND(I173*H173,2)</f>
        <v>0</v>
      </c>
      <c r="BL173" s="17" t="s">
        <v>369</v>
      </c>
      <c r="BM173" s="174" t="s">
        <v>881</v>
      </c>
    </row>
    <row r="174" spans="1:65" s="2" customFormat="1" ht="19.5" x14ac:dyDescent="0.2">
      <c r="A174" s="34"/>
      <c r="B174" s="35"/>
      <c r="C174" s="36"/>
      <c r="D174" s="176" t="s">
        <v>218</v>
      </c>
      <c r="E174" s="36"/>
      <c r="F174" s="177" t="s">
        <v>882</v>
      </c>
      <c r="G174" s="36"/>
      <c r="H174" s="36"/>
      <c r="I174" s="178"/>
      <c r="J174" s="36"/>
      <c r="K174" s="36"/>
      <c r="L174" s="39"/>
      <c r="M174" s="179"/>
      <c r="N174" s="180"/>
      <c r="O174" s="64"/>
      <c r="P174" s="64"/>
      <c r="Q174" s="64"/>
      <c r="R174" s="64"/>
      <c r="S174" s="64"/>
      <c r="T174" s="65"/>
      <c r="U174" s="34"/>
      <c r="V174" s="34"/>
      <c r="W174" s="34"/>
      <c r="X174" s="34"/>
      <c r="Y174" s="34"/>
      <c r="Z174" s="34"/>
      <c r="AA174" s="34"/>
      <c r="AB174" s="34"/>
      <c r="AC174" s="34"/>
      <c r="AD174" s="34"/>
      <c r="AE174" s="34"/>
      <c r="AT174" s="17" t="s">
        <v>218</v>
      </c>
      <c r="AU174" s="17" t="s">
        <v>83</v>
      </c>
    </row>
    <row r="175" spans="1:65" s="12" customFormat="1" x14ac:dyDescent="0.2">
      <c r="B175" s="181"/>
      <c r="C175" s="182"/>
      <c r="D175" s="176" t="s">
        <v>220</v>
      </c>
      <c r="E175" s="183" t="s">
        <v>35</v>
      </c>
      <c r="F175" s="184" t="s">
        <v>883</v>
      </c>
      <c r="G175" s="182"/>
      <c r="H175" s="185">
        <v>15.513</v>
      </c>
      <c r="I175" s="186"/>
      <c r="J175" s="182"/>
      <c r="K175" s="182"/>
      <c r="L175" s="187"/>
      <c r="M175" s="188"/>
      <c r="N175" s="189"/>
      <c r="O175" s="189"/>
      <c r="P175" s="189"/>
      <c r="Q175" s="189"/>
      <c r="R175" s="189"/>
      <c r="S175" s="189"/>
      <c r="T175" s="190"/>
      <c r="AT175" s="191" t="s">
        <v>220</v>
      </c>
      <c r="AU175" s="191" t="s">
        <v>83</v>
      </c>
      <c r="AV175" s="12" t="s">
        <v>85</v>
      </c>
      <c r="AW175" s="12" t="s">
        <v>37</v>
      </c>
      <c r="AX175" s="12" t="s">
        <v>83</v>
      </c>
      <c r="AY175" s="191" t="s">
        <v>215</v>
      </c>
    </row>
    <row r="176" spans="1:65" s="2" customFormat="1" ht="48" x14ac:dyDescent="0.2">
      <c r="A176" s="34"/>
      <c r="B176" s="35"/>
      <c r="C176" s="208" t="s">
        <v>388</v>
      </c>
      <c r="D176" s="208" t="s">
        <v>366</v>
      </c>
      <c r="E176" s="209" t="s">
        <v>884</v>
      </c>
      <c r="F176" s="210" t="s">
        <v>885</v>
      </c>
      <c r="G176" s="211" t="s">
        <v>353</v>
      </c>
      <c r="H176" s="212">
        <v>8.7119999999999997</v>
      </c>
      <c r="I176" s="213"/>
      <c r="J176" s="214">
        <f>ROUND(I176*H176,2)</f>
        <v>0</v>
      </c>
      <c r="K176" s="210" t="s">
        <v>213</v>
      </c>
      <c r="L176" s="39"/>
      <c r="M176" s="215" t="s">
        <v>35</v>
      </c>
      <c r="N176" s="216" t="s">
        <v>47</v>
      </c>
      <c r="O176" s="64"/>
      <c r="P176" s="172">
        <f>O176*H176</f>
        <v>0</v>
      </c>
      <c r="Q176" s="172">
        <v>0</v>
      </c>
      <c r="R176" s="172">
        <f>Q176*H176</f>
        <v>0</v>
      </c>
      <c r="S176" s="172">
        <v>0</v>
      </c>
      <c r="T176" s="173">
        <f>S176*H176</f>
        <v>0</v>
      </c>
      <c r="U176" s="34"/>
      <c r="V176" s="34"/>
      <c r="W176" s="34"/>
      <c r="X176" s="34"/>
      <c r="Y176" s="34"/>
      <c r="Z176" s="34"/>
      <c r="AA176" s="34"/>
      <c r="AB176" s="34"/>
      <c r="AC176" s="34"/>
      <c r="AD176" s="34"/>
      <c r="AE176" s="34"/>
      <c r="AR176" s="174" t="s">
        <v>369</v>
      </c>
      <c r="AT176" s="174" t="s">
        <v>366</v>
      </c>
      <c r="AU176" s="174" t="s">
        <v>83</v>
      </c>
      <c r="AY176" s="17" t="s">
        <v>215</v>
      </c>
      <c r="BE176" s="175">
        <f>IF(N176="základní",J176,0)</f>
        <v>0</v>
      </c>
      <c r="BF176" s="175">
        <f>IF(N176="snížená",J176,0)</f>
        <v>0</v>
      </c>
      <c r="BG176" s="175">
        <f>IF(N176="zákl. přenesená",J176,0)</f>
        <v>0</v>
      </c>
      <c r="BH176" s="175">
        <f>IF(N176="sníž. přenesená",J176,0)</f>
        <v>0</v>
      </c>
      <c r="BI176" s="175">
        <f>IF(N176="nulová",J176,0)</f>
        <v>0</v>
      </c>
      <c r="BJ176" s="17" t="s">
        <v>83</v>
      </c>
      <c r="BK176" s="175">
        <f>ROUND(I176*H176,2)</f>
        <v>0</v>
      </c>
      <c r="BL176" s="17" t="s">
        <v>369</v>
      </c>
      <c r="BM176" s="174" t="s">
        <v>886</v>
      </c>
    </row>
    <row r="177" spans="1:65" s="2" customFormat="1" ht="19.5" x14ac:dyDescent="0.2">
      <c r="A177" s="34"/>
      <c r="B177" s="35"/>
      <c r="C177" s="36"/>
      <c r="D177" s="176" t="s">
        <v>218</v>
      </c>
      <c r="E177" s="36"/>
      <c r="F177" s="177" t="s">
        <v>887</v>
      </c>
      <c r="G177" s="36"/>
      <c r="H177" s="36"/>
      <c r="I177" s="178"/>
      <c r="J177" s="36"/>
      <c r="K177" s="36"/>
      <c r="L177" s="39"/>
      <c r="M177" s="179"/>
      <c r="N177" s="180"/>
      <c r="O177" s="64"/>
      <c r="P177" s="64"/>
      <c r="Q177" s="64"/>
      <c r="R177" s="64"/>
      <c r="S177" s="64"/>
      <c r="T177" s="65"/>
      <c r="U177" s="34"/>
      <c r="V177" s="34"/>
      <c r="W177" s="34"/>
      <c r="X177" s="34"/>
      <c r="Y177" s="34"/>
      <c r="Z177" s="34"/>
      <c r="AA177" s="34"/>
      <c r="AB177" s="34"/>
      <c r="AC177" s="34"/>
      <c r="AD177" s="34"/>
      <c r="AE177" s="34"/>
      <c r="AT177" s="17" t="s">
        <v>218</v>
      </c>
      <c r="AU177" s="17" t="s">
        <v>83</v>
      </c>
    </row>
    <row r="178" spans="1:65" s="12" customFormat="1" x14ac:dyDescent="0.2">
      <c r="B178" s="181"/>
      <c r="C178" s="182"/>
      <c r="D178" s="176" t="s">
        <v>220</v>
      </c>
      <c r="E178" s="183" t="s">
        <v>35</v>
      </c>
      <c r="F178" s="184" t="s">
        <v>888</v>
      </c>
      <c r="G178" s="182"/>
      <c r="H178" s="185">
        <v>8.7119999999999997</v>
      </c>
      <c r="I178" s="186"/>
      <c r="J178" s="182"/>
      <c r="K178" s="182"/>
      <c r="L178" s="187"/>
      <c r="M178" s="188"/>
      <c r="N178" s="189"/>
      <c r="O178" s="189"/>
      <c r="P178" s="189"/>
      <c r="Q178" s="189"/>
      <c r="R178" s="189"/>
      <c r="S178" s="189"/>
      <c r="T178" s="190"/>
      <c r="AT178" s="191" t="s">
        <v>220</v>
      </c>
      <c r="AU178" s="191" t="s">
        <v>83</v>
      </c>
      <c r="AV178" s="12" t="s">
        <v>85</v>
      </c>
      <c r="AW178" s="12" t="s">
        <v>37</v>
      </c>
      <c r="AX178" s="12" t="s">
        <v>83</v>
      </c>
      <c r="AY178" s="191" t="s">
        <v>215</v>
      </c>
    </row>
    <row r="179" spans="1:65" s="2" customFormat="1" ht="44.25" customHeight="1" x14ac:dyDescent="0.2">
      <c r="A179" s="34"/>
      <c r="B179" s="35"/>
      <c r="C179" s="208" t="s">
        <v>393</v>
      </c>
      <c r="D179" s="208" t="s">
        <v>366</v>
      </c>
      <c r="E179" s="209" t="s">
        <v>605</v>
      </c>
      <c r="F179" s="210" t="s">
        <v>606</v>
      </c>
      <c r="G179" s="211" t="s">
        <v>353</v>
      </c>
      <c r="H179" s="212">
        <v>5.0000000000000001E-3</v>
      </c>
      <c r="I179" s="213"/>
      <c r="J179" s="214">
        <f>ROUND(I179*H179,2)</f>
        <v>0</v>
      </c>
      <c r="K179" s="210" t="s">
        <v>213</v>
      </c>
      <c r="L179" s="39"/>
      <c r="M179" s="215" t="s">
        <v>35</v>
      </c>
      <c r="N179" s="216" t="s">
        <v>47</v>
      </c>
      <c r="O179" s="64"/>
      <c r="P179" s="172">
        <f>O179*H179</f>
        <v>0</v>
      </c>
      <c r="Q179" s="172">
        <v>0</v>
      </c>
      <c r="R179" s="172">
        <f>Q179*H179</f>
        <v>0</v>
      </c>
      <c r="S179" s="172">
        <v>0</v>
      </c>
      <c r="T179" s="173">
        <f>S179*H179</f>
        <v>0</v>
      </c>
      <c r="U179" s="34"/>
      <c r="V179" s="34"/>
      <c r="W179" s="34"/>
      <c r="X179" s="34"/>
      <c r="Y179" s="34"/>
      <c r="Z179" s="34"/>
      <c r="AA179" s="34"/>
      <c r="AB179" s="34"/>
      <c r="AC179" s="34"/>
      <c r="AD179" s="34"/>
      <c r="AE179" s="34"/>
      <c r="AR179" s="174" t="s">
        <v>369</v>
      </c>
      <c r="AT179" s="174" t="s">
        <v>366</v>
      </c>
      <c r="AU179" s="174" t="s">
        <v>83</v>
      </c>
      <c r="AY179" s="17" t="s">
        <v>215</v>
      </c>
      <c r="BE179" s="175">
        <f>IF(N179="základní",J179,0)</f>
        <v>0</v>
      </c>
      <c r="BF179" s="175">
        <f>IF(N179="snížená",J179,0)</f>
        <v>0</v>
      </c>
      <c r="BG179" s="175">
        <f>IF(N179="zákl. přenesená",J179,0)</f>
        <v>0</v>
      </c>
      <c r="BH179" s="175">
        <f>IF(N179="sníž. přenesená",J179,0)</f>
        <v>0</v>
      </c>
      <c r="BI179" s="175">
        <f>IF(N179="nulová",J179,0)</f>
        <v>0</v>
      </c>
      <c r="BJ179" s="17" t="s">
        <v>83</v>
      </c>
      <c r="BK179" s="175">
        <f>ROUND(I179*H179,2)</f>
        <v>0</v>
      </c>
      <c r="BL179" s="17" t="s">
        <v>369</v>
      </c>
      <c r="BM179" s="174" t="s">
        <v>607</v>
      </c>
    </row>
    <row r="180" spans="1:65" s="12" customFormat="1" x14ac:dyDescent="0.2">
      <c r="B180" s="181"/>
      <c r="C180" s="182"/>
      <c r="D180" s="176" t="s">
        <v>220</v>
      </c>
      <c r="E180" s="183" t="s">
        <v>35</v>
      </c>
      <c r="F180" s="184" t="s">
        <v>889</v>
      </c>
      <c r="G180" s="182"/>
      <c r="H180" s="185">
        <v>5.0000000000000001E-3</v>
      </c>
      <c r="I180" s="186"/>
      <c r="J180" s="182"/>
      <c r="K180" s="182"/>
      <c r="L180" s="187"/>
      <c r="M180" s="188"/>
      <c r="N180" s="189"/>
      <c r="O180" s="189"/>
      <c r="P180" s="189"/>
      <c r="Q180" s="189"/>
      <c r="R180" s="189"/>
      <c r="S180" s="189"/>
      <c r="T180" s="190"/>
      <c r="AT180" s="191" t="s">
        <v>220</v>
      </c>
      <c r="AU180" s="191" t="s">
        <v>83</v>
      </c>
      <c r="AV180" s="12" t="s">
        <v>85</v>
      </c>
      <c r="AW180" s="12" t="s">
        <v>37</v>
      </c>
      <c r="AX180" s="12" t="s">
        <v>83</v>
      </c>
      <c r="AY180" s="191" t="s">
        <v>215</v>
      </c>
    </row>
    <row r="181" spans="1:65" s="2" customFormat="1" ht="48" x14ac:dyDescent="0.2">
      <c r="A181" s="34"/>
      <c r="B181" s="35"/>
      <c r="C181" s="208" t="s">
        <v>399</v>
      </c>
      <c r="D181" s="208" t="s">
        <v>366</v>
      </c>
      <c r="E181" s="209" t="s">
        <v>890</v>
      </c>
      <c r="F181" s="210" t="s">
        <v>891</v>
      </c>
      <c r="G181" s="211" t="s">
        <v>353</v>
      </c>
      <c r="H181" s="212">
        <v>6.7960000000000003</v>
      </c>
      <c r="I181" s="213"/>
      <c r="J181" s="214">
        <f>ROUND(I181*H181,2)</f>
        <v>0</v>
      </c>
      <c r="K181" s="210" t="s">
        <v>213</v>
      </c>
      <c r="L181" s="39"/>
      <c r="M181" s="215" t="s">
        <v>35</v>
      </c>
      <c r="N181" s="216" t="s">
        <v>47</v>
      </c>
      <c r="O181" s="64"/>
      <c r="P181" s="172">
        <f>O181*H181</f>
        <v>0</v>
      </c>
      <c r="Q181" s="172">
        <v>0</v>
      </c>
      <c r="R181" s="172">
        <f>Q181*H181</f>
        <v>0</v>
      </c>
      <c r="S181" s="172">
        <v>0</v>
      </c>
      <c r="T181" s="173">
        <f>S181*H181</f>
        <v>0</v>
      </c>
      <c r="U181" s="34"/>
      <c r="V181" s="34"/>
      <c r="W181" s="34"/>
      <c r="X181" s="34"/>
      <c r="Y181" s="34"/>
      <c r="Z181" s="34"/>
      <c r="AA181" s="34"/>
      <c r="AB181" s="34"/>
      <c r="AC181" s="34"/>
      <c r="AD181" s="34"/>
      <c r="AE181" s="34"/>
      <c r="AR181" s="174" t="s">
        <v>369</v>
      </c>
      <c r="AT181" s="174" t="s">
        <v>366</v>
      </c>
      <c r="AU181" s="174" t="s">
        <v>83</v>
      </c>
      <c r="AY181" s="17" t="s">
        <v>215</v>
      </c>
      <c r="BE181" s="175">
        <f>IF(N181="základní",J181,0)</f>
        <v>0</v>
      </c>
      <c r="BF181" s="175">
        <f>IF(N181="snížená",J181,0)</f>
        <v>0</v>
      </c>
      <c r="BG181" s="175">
        <f>IF(N181="zákl. přenesená",J181,0)</f>
        <v>0</v>
      </c>
      <c r="BH181" s="175">
        <f>IF(N181="sníž. přenesená",J181,0)</f>
        <v>0</v>
      </c>
      <c r="BI181" s="175">
        <f>IF(N181="nulová",J181,0)</f>
        <v>0</v>
      </c>
      <c r="BJ181" s="17" t="s">
        <v>83</v>
      </c>
      <c r="BK181" s="175">
        <f>ROUND(I181*H181,2)</f>
        <v>0</v>
      </c>
      <c r="BL181" s="17" t="s">
        <v>369</v>
      </c>
      <c r="BM181" s="174" t="s">
        <v>892</v>
      </c>
    </row>
    <row r="182" spans="1:65" s="12" customFormat="1" x14ac:dyDescent="0.2">
      <c r="B182" s="181"/>
      <c r="C182" s="182"/>
      <c r="D182" s="176" t="s">
        <v>220</v>
      </c>
      <c r="E182" s="183" t="s">
        <v>35</v>
      </c>
      <c r="F182" s="184" t="s">
        <v>893</v>
      </c>
      <c r="G182" s="182"/>
      <c r="H182" s="185">
        <v>3</v>
      </c>
      <c r="I182" s="186"/>
      <c r="J182" s="182"/>
      <c r="K182" s="182"/>
      <c r="L182" s="187"/>
      <c r="M182" s="188"/>
      <c r="N182" s="189"/>
      <c r="O182" s="189"/>
      <c r="P182" s="189"/>
      <c r="Q182" s="189"/>
      <c r="R182" s="189"/>
      <c r="S182" s="189"/>
      <c r="T182" s="190"/>
      <c r="AT182" s="191" t="s">
        <v>220</v>
      </c>
      <c r="AU182" s="191" t="s">
        <v>83</v>
      </c>
      <c r="AV182" s="12" t="s">
        <v>85</v>
      </c>
      <c r="AW182" s="12" t="s">
        <v>37</v>
      </c>
      <c r="AX182" s="12" t="s">
        <v>76</v>
      </c>
      <c r="AY182" s="191" t="s">
        <v>215</v>
      </c>
    </row>
    <row r="183" spans="1:65" s="12" customFormat="1" x14ac:dyDescent="0.2">
      <c r="B183" s="181"/>
      <c r="C183" s="182"/>
      <c r="D183" s="176" t="s">
        <v>220</v>
      </c>
      <c r="E183" s="183" t="s">
        <v>35</v>
      </c>
      <c r="F183" s="184" t="s">
        <v>894</v>
      </c>
      <c r="G183" s="182"/>
      <c r="H183" s="185">
        <v>2.86</v>
      </c>
      <c r="I183" s="186"/>
      <c r="J183" s="182"/>
      <c r="K183" s="182"/>
      <c r="L183" s="187"/>
      <c r="M183" s="188"/>
      <c r="N183" s="189"/>
      <c r="O183" s="189"/>
      <c r="P183" s="189"/>
      <c r="Q183" s="189"/>
      <c r="R183" s="189"/>
      <c r="S183" s="189"/>
      <c r="T183" s="190"/>
      <c r="AT183" s="191" t="s">
        <v>220</v>
      </c>
      <c r="AU183" s="191" t="s">
        <v>83</v>
      </c>
      <c r="AV183" s="12" t="s">
        <v>85</v>
      </c>
      <c r="AW183" s="12" t="s">
        <v>37</v>
      </c>
      <c r="AX183" s="12" t="s">
        <v>76</v>
      </c>
      <c r="AY183" s="191" t="s">
        <v>215</v>
      </c>
    </row>
    <row r="184" spans="1:65" s="12" customFormat="1" x14ac:dyDescent="0.2">
      <c r="B184" s="181"/>
      <c r="C184" s="182"/>
      <c r="D184" s="176" t="s">
        <v>220</v>
      </c>
      <c r="E184" s="183" t="s">
        <v>35</v>
      </c>
      <c r="F184" s="184" t="s">
        <v>895</v>
      </c>
      <c r="G184" s="182"/>
      <c r="H184" s="185">
        <v>0.93600000000000005</v>
      </c>
      <c r="I184" s="186"/>
      <c r="J184" s="182"/>
      <c r="K184" s="182"/>
      <c r="L184" s="187"/>
      <c r="M184" s="188"/>
      <c r="N184" s="189"/>
      <c r="O184" s="189"/>
      <c r="P184" s="189"/>
      <c r="Q184" s="189"/>
      <c r="R184" s="189"/>
      <c r="S184" s="189"/>
      <c r="T184" s="190"/>
      <c r="AT184" s="191" t="s">
        <v>220</v>
      </c>
      <c r="AU184" s="191" t="s">
        <v>83</v>
      </c>
      <c r="AV184" s="12" t="s">
        <v>85</v>
      </c>
      <c r="AW184" s="12" t="s">
        <v>37</v>
      </c>
      <c r="AX184" s="12" t="s">
        <v>76</v>
      </c>
      <c r="AY184" s="191" t="s">
        <v>215</v>
      </c>
    </row>
    <row r="185" spans="1:65" s="14" customFormat="1" x14ac:dyDescent="0.2">
      <c r="B185" s="220"/>
      <c r="C185" s="221"/>
      <c r="D185" s="176" t="s">
        <v>220</v>
      </c>
      <c r="E185" s="222" t="s">
        <v>35</v>
      </c>
      <c r="F185" s="223" t="s">
        <v>616</v>
      </c>
      <c r="G185" s="221"/>
      <c r="H185" s="224">
        <v>6.7960000000000003</v>
      </c>
      <c r="I185" s="225"/>
      <c r="J185" s="221"/>
      <c r="K185" s="221"/>
      <c r="L185" s="226"/>
      <c r="M185" s="227"/>
      <c r="N185" s="228"/>
      <c r="O185" s="228"/>
      <c r="P185" s="228"/>
      <c r="Q185" s="228"/>
      <c r="R185" s="228"/>
      <c r="S185" s="228"/>
      <c r="T185" s="229"/>
      <c r="AT185" s="230" t="s">
        <v>220</v>
      </c>
      <c r="AU185" s="230" t="s">
        <v>83</v>
      </c>
      <c r="AV185" s="14" t="s">
        <v>216</v>
      </c>
      <c r="AW185" s="14" t="s">
        <v>37</v>
      </c>
      <c r="AX185" s="14" t="s">
        <v>83</v>
      </c>
      <c r="AY185" s="230" t="s">
        <v>215</v>
      </c>
    </row>
    <row r="186" spans="1:65" s="2" customFormat="1" ht="6.95" customHeight="1" x14ac:dyDescent="0.2">
      <c r="A186" s="34"/>
      <c r="B186" s="47"/>
      <c r="C186" s="48"/>
      <c r="D186" s="48"/>
      <c r="E186" s="48"/>
      <c r="F186" s="48"/>
      <c r="G186" s="48"/>
      <c r="H186" s="48"/>
      <c r="I186" s="48"/>
      <c r="J186" s="48"/>
      <c r="K186" s="48"/>
      <c r="L186" s="39"/>
      <c r="M186" s="34"/>
      <c r="O186" s="34"/>
      <c r="P186" s="34"/>
      <c r="Q186" s="34"/>
      <c r="R186" s="34"/>
      <c r="S186" s="34"/>
      <c r="T186" s="34"/>
      <c r="U186" s="34"/>
      <c r="V186" s="34"/>
      <c r="W186" s="34"/>
      <c r="X186" s="34"/>
      <c r="Y186" s="34"/>
      <c r="Z186" s="34"/>
      <c r="AA186" s="34"/>
      <c r="AB186" s="34"/>
      <c r="AC186" s="34"/>
      <c r="AD186" s="34"/>
      <c r="AE186" s="34"/>
    </row>
  </sheetData>
  <sheetProtection algorithmName="SHA-512" hashValue="Fu0UTYQNwf7P1eS4JZmH3DLLqJX6fHZUcKHt1yrAzmdKe1Je5hkaspFWG1PqsgZoDS8WtB7pnHmqOTYumeeRTg==" saltValue="2UaLJgoMit7QWkKFkODIPwSJWcIjkDArHGd5AxobEzKng+SnKqCah409N32yNKFb5UXStZ2Kv/f9zGNYdoDbAw==" spinCount="100000" sheet="1" objects="1" scenarios="1" formatColumns="0" formatRows="0" autoFilter="0"/>
  <autoFilter ref="C87:K185"/>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2"/>
  <sheetViews>
    <sheetView showGridLines="0" topLeftCell="A73" workbookViewId="0">
      <selection activeCell="K96" sqref="K96"/>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121</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791</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896</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793</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ROUND(J85,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ROUND((SUM(BE85:BE91)),  2)</f>
        <v>0</v>
      </c>
      <c r="G35" s="34"/>
      <c r="H35" s="34"/>
      <c r="I35" s="124">
        <v>0.21</v>
      </c>
      <c r="J35" s="123">
        <f>ROUND(((SUM(BE85:BE91))*I35),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ROUND((SUM(BF85:BF91)),  2)</f>
        <v>0</v>
      </c>
      <c r="G36" s="34"/>
      <c r="H36" s="34"/>
      <c r="I36" s="124">
        <v>0.15</v>
      </c>
      <c r="J36" s="123">
        <f>ROUND(((SUM(BF85:BF91))*I36),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ROUND((SUM(BG85:BG91)),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ROUND((SUM(BH85:BH91)),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ROUND((SUM(BI85:BI91)),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791</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05.2 - Materíál dodávaný zadavatelem - NEOCEŇOVAT!</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Velešín</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J85</f>
        <v>0</v>
      </c>
      <c r="K63" s="36"/>
      <c r="L63" s="113"/>
      <c r="S63" s="34"/>
      <c r="T63" s="34"/>
      <c r="U63" s="34"/>
      <c r="V63" s="34"/>
      <c r="W63" s="34"/>
      <c r="X63" s="34"/>
      <c r="Y63" s="34"/>
      <c r="Z63" s="34"/>
      <c r="AA63" s="34"/>
      <c r="AB63" s="34"/>
      <c r="AC63" s="34"/>
      <c r="AD63" s="34"/>
      <c r="AE63" s="34"/>
      <c r="AU63" s="17" t="s">
        <v>192</v>
      </c>
    </row>
    <row r="64" spans="1:47" s="2" customFormat="1" ht="21.75" customHeight="1" x14ac:dyDescent="0.2">
      <c r="A64" s="34"/>
      <c r="B64" s="35"/>
      <c r="C64" s="36"/>
      <c r="D64" s="36"/>
      <c r="E64" s="36"/>
      <c r="F64" s="36"/>
      <c r="G64" s="36"/>
      <c r="H64" s="36"/>
      <c r="I64" s="36"/>
      <c r="J64" s="36"/>
      <c r="K64" s="36"/>
      <c r="L64" s="113"/>
      <c r="S64" s="34"/>
      <c r="T64" s="34"/>
      <c r="U64" s="34"/>
      <c r="V64" s="34"/>
      <c r="W64" s="34"/>
      <c r="X64" s="34"/>
      <c r="Y64" s="34"/>
      <c r="Z64" s="34"/>
      <c r="AA64" s="34"/>
      <c r="AB64" s="34"/>
      <c r="AC64" s="34"/>
      <c r="AD64" s="34"/>
      <c r="AE64" s="34"/>
    </row>
    <row r="65" spans="1:31" s="2" customFormat="1" ht="6.95" customHeight="1" x14ac:dyDescent="0.2">
      <c r="A65" s="34"/>
      <c r="B65" s="47"/>
      <c r="C65" s="48"/>
      <c r="D65" s="48"/>
      <c r="E65" s="48"/>
      <c r="F65" s="48"/>
      <c r="G65" s="48"/>
      <c r="H65" s="48"/>
      <c r="I65" s="48"/>
      <c r="J65" s="48"/>
      <c r="K65" s="48"/>
      <c r="L65" s="113"/>
      <c r="S65" s="34"/>
      <c r="T65" s="34"/>
      <c r="U65" s="34"/>
      <c r="V65" s="34"/>
      <c r="W65" s="34"/>
      <c r="X65" s="34"/>
      <c r="Y65" s="34"/>
      <c r="Z65" s="34"/>
      <c r="AA65" s="34"/>
      <c r="AB65" s="34"/>
      <c r="AC65" s="34"/>
      <c r="AD65" s="34"/>
      <c r="AE65" s="34"/>
    </row>
    <row r="69" spans="1:31" s="2" customFormat="1" ht="6.95" customHeight="1" x14ac:dyDescent="0.2">
      <c r="A69" s="34"/>
      <c r="B69" s="49"/>
      <c r="C69" s="50"/>
      <c r="D69" s="50"/>
      <c r="E69" s="50"/>
      <c r="F69" s="50"/>
      <c r="G69" s="50"/>
      <c r="H69" s="50"/>
      <c r="I69" s="50"/>
      <c r="J69" s="50"/>
      <c r="K69" s="50"/>
      <c r="L69" s="113"/>
      <c r="S69" s="34"/>
      <c r="T69" s="34"/>
      <c r="U69" s="34"/>
      <c r="V69" s="34"/>
      <c r="W69" s="34"/>
      <c r="X69" s="34"/>
      <c r="Y69" s="34"/>
      <c r="Z69" s="34"/>
      <c r="AA69" s="34"/>
      <c r="AB69" s="34"/>
      <c r="AC69" s="34"/>
      <c r="AD69" s="34"/>
      <c r="AE69" s="34"/>
    </row>
    <row r="70" spans="1:31" s="2" customFormat="1" ht="24.95" customHeight="1" x14ac:dyDescent="0.2">
      <c r="A70" s="34"/>
      <c r="B70" s="35"/>
      <c r="C70" s="23" t="s">
        <v>196</v>
      </c>
      <c r="D70" s="36"/>
      <c r="E70" s="36"/>
      <c r="F70" s="36"/>
      <c r="G70" s="36"/>
      <c r="H70" s="36"/>
      <c r="I70" s="36"/>
      <c r="J70" s="36"/>
      <c r="K70" s="36"/>
      <c r="L70" s="113"/>
      <c r="S70" s="34"/>
      <c r="T70" s="34"/>
      <c r="U70" s="34"/>
      <c r="V70" s="34"/>
      <c r="W70" s="34"/>
      <c r="X70" s="34"/>
      <c r="Y70" s="34"/>
      <c r="Z70" s="34"/>
      <c r="AA70" s="34"/>
      <c r="AB70" s="34"/>
      <c r="AC70" s="34"/>
      <c r="AD70" s="34"/>
      <c r="AE70" s="34"/>
    </row>
    <row r="71" spans="1:31" s="2" customFormat="1" ht="6.95" customHeight="1" x14ac:dyDescent="0.2">
      <c r="A71" s="34"/>
      <c r="B71" s="35"/>
      <c r="C71" s="36"/>
      <c r="D71" s="36"/>
      <c r="E71" s="36"/>
      <c r="F71" s="36"/>
      <c r="G71" s="36"/>
      <c r="H71" s="36"/>
      <c r="I71" s="36"/>
      <c r="J71" s="36"/>
      <c r="K71" s="36"/>
      <c r="L71" s="113"/>
      <c r="S71" s="34"/>
      <c r="T71" s="34"/>
      <c r="U71" s="34"/>
      <c r="V71" s="34"/>
      <c r="W71" s="34"/>
      <c r="X71" s="34"/>
      <c r="Y71" s="34"/>
      <c r="Z71" s="34"/>
      <c r="AA71" s="34"/>
      <c r="AB71" s="34"/>
      <c r="AC71" s="34"/>
      <c r="AD71" s="34"/>
      <c r="AE71" s="34"/>
    </row>
    <row r="72" spans="1:31" s="2" customFormat="1" ht="12" customHeight="1" x14ac:dyDescent="0.2">
      <c r="A72" s="34"/>
      <c r="B72" s="35"/>
      <c r="C72" s="29" t="s">
        <v>16</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ht="16.5" customHeight="1" x14ac:dyDescent="0.2">
      <c r="A73" s="34"/>
      <c r="B73" s="35"/>
      <c r="C73" s="36"/>
      <c r="D73" s="36"/>
      <c r="E73" s="367" t="str">
        <f>E7</f>
        <v>Oprava kolejí a výhybek v úseku H. Dvořiště - Velešín na trati Č. Budějovice - Summerau</v>
      </c>
      <c r="F73" s="368"/>
      <c r="G73" s="368"/>
      <c r="H73" s="368"/>
      <c r="I73" s="36"/>
      <c r="J73" s="36"/>
      <c r="K73" s="36"/>
      <c r="L73" s="113"/>
      <c r="S73" s="34"/>
      <c r="T73" s="34"/>
      <c r="U73" s="34"/>
      <c r="V73" s="34"/>
      <c r="W73" s="34"/>
      <c r="X73" s="34"/>
      <c r="Y73" s="34"/>
      <c r="Z73" s="34"/>
      <c r="AA73" s="34"/>
      <c r="AB73" s="34"/>
      <c r="AC73" s="34"/>
      <c r="AD73" s="34"/>
      <c r="AE73" s="34"/>
    </row>
    <row r="74" spans="1:31" s="1" customFormat="1" ht="12" customHeight="1" x14ac:dyDescent="0.2">
      <c r="B74" s="21"/>
      <c r="C74" s="29" t="s">
        <v>183</v>
      </c>
      <c r="D74" s="22"/>
      <c r="E74" s="22"/>
      <c r="F74" s="22"/>
      <c r="G74" s="22"/>
      <c r="H74" s="22"/>
      <c r="I74" s="22"/>
      <c r="J74" s="22"/>
      <c r="K74" s="22"/>
      <c r="L74" s="20"/>
    </row>
    <row r="75" spans="1:31" s="2" customFormat="1" ht="16.5" customHeight="1" x14ac:dyDescent="0.2">
      <c r="A75" s="34"/>
      <c r="B75" s="35"/>
      <c r="C75" s="36"/>
      <c r="D75" s="36"/>
      <c r="E75" s="367" t="s">
        <v>791</v>
      </c>
      <c r="F75" s="366"/>
      <c r="G75" s="366"/>
      <c r="H75" s="366"/>
      <c r="I75" s="36"/>
      <c r="J75" s="36"/>
      <c r="K75" s="36"/>
      <c r="L75" s="113"/>
      <c r="S75" s="34"/>
      <c r="T75" s="34"/>
      <c r="U75" s="34"/>
      <c r="V75" s="34"/>
      <c r="W75" s="34"/>
      <c r="X75" s="34"/>
      <c r="Y75" s="34"/>
      <c r="Z75" s="34"/>
      <c r="AA75" s="34"/>
      <c r="AB75" s="34"/>
      <c r="AC75" s="34"/>
      <c r="AD75" s="34"/>
      <c r="AE75" s="34"/>
    </row>
    <row r="76" spans="1:31" s="2" customFormat="1" ht="12" customHeight="1" x14ac:dyDescent="0.2">
      <c r="A76" s="34"/>
      <c r="B76" s="35"/>
      <c r="C76" s="29" t="s">
        <v>185</v>
      </c>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ht="16.5" customHeight="1" x14ac:dyDescent="0.2">
      <c r="A77" s="34"/>
      <c r="B77" s="35"/>
      <c r="C77" s="36"/>
      <c r="D77" s="36"/>
      <c r="E77" s="330" t="str">
        <f>E11</f>
        <v>SO 05.2 - Materíál dodávaný zadavatelem - NEOCEŇOVAT!</v>
      </c>
      <c r="F77" s="366"/>
      <c r="G77" s="366"/>
      <c r="H77" s="366"/>
      <c r="I77" s="36"/>
      <c r="J77" s="36"/>
      <c r="K77" s="36"/>
      <c r="L77" s="113"/>
      <c r="S77" s="34"/>
      <c r="T77" s="34"/>
      <c r="U77" s="34"/>
      <c r="V77" s="34"/>
      <c r="W77" s="34"/>
      <c r="X77" s="34"/>
      <c r="Y77" s="34"/>
      <c r="Z77" s="34"/>
      <c r="AA77" s="34"/>
      <c r="AB77" s="34"/>
      <c r="AC77" s="34"/>
      <c r="AD77" s="34"/>
      <c r="AE77" s="34"/>
    </row>
    <row r="78" spans="1:31" s="2" customFormat="1" ht="6.95" customHeight="1" x14ac:dyDescent="0.2">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22</v>
      </c>
      <c r="D79" s="36"/>
      <c r="E79" s="36"/>
      <c r="F79" s="27" t="str">
        <f>F14</f>
        <v>trať 196 dle JŘ, Velešín</v>
      </c>
      <c r="G79" s="36"/>
      <c r="H79" s="36"/>
      <c r="I79" s="29" t="s">
        <v>24</v>
      </c>
      <c r="J79" s="59" t="str">
        <f>IF(J14="","",J14)</f>
        <v>20. 1. 2021</v>
      </c>
      <c r="K79" s="36"/>
      <c r="L79" s="113"/>
      <c r="S79" s="34"/>
      <c r="T79" s="34"/>
      <c r="U79" s="34"/>
      <c r="V79" s="34"/>
      <c r="W79" s="34"/>
      <c r="X79" s="34"/>
      <c r="Y79" s="34"/>
      <c r="Z79" s="34"/>
      <c r="AA79" s="34"/>
      <c r="AB79" s="34"/>
      <c r="AC79" s="34"/>
      <c r="AD79" s="34"/>
      <c r="AE79" s="34"/>
    </row>
    <row r="80" spans="1:31" s="2" customFormat="1" ht="6.95" customHeight="1" x14ac:dyDescent="0.2">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5.2" customHeight="1" x14ac:dyDescent="0.2">
      <c r="A81" s="34"/>
      <c r="B81" s="35"/>
      <c r="C81" s="29" t="s">
        <v>26</v>
      </c>
      <c r="D81" s="36"/>
      <c r="E81" s="36"/>
      <c r="F81" s="27" t="str">
        <f>E17</f>
        <v xml:space="preserve">Správa železnic, s. o., OŘ Plzeň </v>
      </c>
      <c r="G81" s="36"/>
      <c r="H81" s="36"/>
      <c r="I81" s="29" t="s">
        <v>34</v>
      </c>
      <c r="J81" s="32" t="str">
        <f>E23</f>
        <v xml:space="preserve"> </v>
      </c>
      <c r="K81" s="36"/>
      <c r="L81" s="113"/>
      <c r="S81" s="34"/>
      <c r="T81" s="34"/>
      <c r="U81" s="34"/>
      <c r="V81" s="34"/>
      <c r="W81" s="34"/>
      <c r="X81" s="34"/>
      <c r="Y81" s="34"/>
      <c r="Z81" s="34"/>
      <c r="AA81" s="34"/>
      <c r="AB81" s="34"/>
      <c r="AC81" s="34"/>
      <c r="AD81" s="34"/>
      <c r="AE81" s="34"/>
    </row>
    <row r="82" spans="1:65" s="2" customFormat="1" ht="15.2" customHeight="1" x14ac:dyDescent="0.2">
      <c r="A82" s="34"/>
      <c r="B82" s="35"/>
      <c r="C82" s="29" t="s">
        <v>32</v>
      </c>
      <c r="D82" s="36"/>
      <c r="E82" s="36"/>
      <c r="F82" s="27" t="str">
        <f>IF(E20="","",E20)</f>
        <v>Vyplň údaj</v>
      </c>
      <c r="G82" s="36"/>
      <c r="H82" s="36"/>
      <c r="I82" s="29" t="s">
        <v>38</v>
      </c>
      <c r="J82" s="32" t="str">
        <f>E26</f>
        <v>Libor Brabenec</v>
      </c>
      <c r="K82" s="36"/>
      <c r="L82" s="113"/>
      <c r="S82" s="34"/>
      <c r="T82" s="34"/>
      <c r="U82" s="34"/>
      <c r="V82" s="34"/>
      <c r="W82" s="34"/>
      <c r="X82" s="34"/>
      <c r="Y82" s="34"/>
      <c r="Z82" s="34"/>
      <c r="AA82" s="34"/>
      <c r="AB82" s="34"/>
      <c r="AC82" s="34"/>
      <c r="AD82" s="34"/>
      <c r="AE82" s="34"/>
    </row>
    <row r="83" spans="1:65" s="2" customFormat="1" ht="10.3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11" customFormat="1" ht="29.25" customHeight="1" x14ac:dyDescent="0.2">
      <c r="A84" s="151"/>
      <c r="B84" s="152"/>
      <c r="C84" s="153" t="s">
        <v>197</v>
      </c>
      <c r="D84" s="154" t="s">
        <v>61</v>
      </c>
      <c r="E84" s="154" t="s">
        <v>57</v>
      </c>
      <c r="F84" s="154" t="s">
        <v>58</v>
      </c>
      <c r="G84" s="154" t="s">
        <v>198</v>
      </c>
      <c r="H84" s="154" t="s">
        <v>199</v>
      </c>
      <c r="I84" s="154" t="s">
        <v>200</v>
      </c>
      <c r="J84" s="154" t="s">
        <v>191</v>
      </c>
      <c r="K84" s="155" t="s">
        <v>201</v>
      </c>
      <c r="L84" s="156"/>
      <c r="M84" s="68" t="s">
        <v>35</v>
      </c>
      <c r="N84" s="69" t="s">
        <v>46</v>
      </c>
      <c r="O84" s="69" t="s">
        <v>202</v>
      </c>
      <c r="P84" s="69" t="s">
        <v>203</v>
      </c>
      <c r="Q84" s="69" t="s">
        <v>204</v>
      </c>
      <c r="R84" s="69" t="s">
        <v>205</v>
      </c>
      <c r="S84" s="69" t="s">
        <v>206</v>
      </c>
      <c r="T84" s="70" t="s">
        <v>207</v>
      </c>
      <c r="U84" s="151"/>
      <c r="V84" s="151"/>
      <c r="W84" s="151"/>
      <c r="X84" s="151"/>
      <c r="Y84" s="151"/>
      <c r="Z84" s="151"/>
      <c r="AA84" s="151"/>
      <c r="AB84" s="151"/>
      <c r="AC84" s="151"/>
      <c r="AD84" s="151"/>
      <c r="AE84" s="151"/>
    </row>
    <row r="85" spans="1:65" s="2" customFormat="1" ht="22.9" customHeight="1" x14ac:dyDescent="0.25">
      <c r="A85" s="34"/>
      <c r="B85" s="35"/>
      <c r="C85" s="75" t="s">
        <v>208</v>
      </c>
      <c r="D85" s="36"/>
      <c r="E85" s="36"/>
      <c r="F85" s="36"/>
      <c r="G85" s="36"/>
      <c r="H85" s="36"/>
      <c r="I85" s="36"/>
      <c r="J85" s="157">
        <f>BK85</f>
        <v>0</v>
      </c>
      <c r="K85" s="36"/>
      <c r="L85" s="39"/>
      <c r="M85" s="71"/>
      <c r="N85" s="158"/>
      <c r="O85" s="72"/>
      <c r="P85" s="159">
        <f>SUM(P86:P91)</f>
        <v>0</v>
      </c>
      <c r="Q85" s="72"/>
      <c r="R85" s="159">
        <f>SUM(R86:R91)</f>
        <v>3.70425</v>
      </c>
      <c r="S85" s="72"/>
      <c r="T85" s="160">
        <f>SUM(T86:T91)</f>
        <v>0</v>
      </c>
      <c r="U85" s="34"/>
      <c r="V85" s="34"/>
      <c r="W85" s="34"/>
      <c r="X85" s="34"/>
      <c r="Y85" s="34"/>
      <c r="Z85" s="34"/>
      <c r="AA85" s="34"/>
      <c r="AB85" s="34"/>
      <c r="AC85" s="34"/>
      <c r="AD85" s="34"/>
      <c r="AE85" s="34"/>
      <c r="AT85" s="17" t="s">
        <v>75</v>
      </c>
      <c r="AU85" s="17" t="s">
        <v>192</v>
      </c>
      <c r="BK85" s="161">
        <f>SUM(BK86:BK91)</f>
        <v>0</v>
      </c>
    </row>
    <row r="86" spans="1:65" s="2" customFormat="1" ht="16.5" customHeight="1" x14ac:dyDescent="0.2">
      <c r="A86" s="34"/>
      <c r="B86" s="35"/>
      <c r="C86" s="162" t="s">
        <v>83</v>
      </c>
      <c r="D86" s="162" t="s">
        <v>209</v>
      </c>
      <c r="E86" s="163" t="s">
        <v>897</v>
      </c>
      <c r="F86" s="164" t="s">
        <v>898</v>
      </c>
      <c r="G86" s="165" t="s">
        <v>212</v>
      </c>
      <c r="H86" s="166">
        <v>3</v>
      </c>
      <c r="I86" s="321">
        <v>0</v>
      </c>
      <c r="J86" s="168">
        <f>ROUND(I86*H86,2)</f>
        <v>0</v>
      </c>
      <c r="K86" s="164" t="s">
        <v>213</v>
      </c>
      <c r="L86" s="169"/>
      <c r="M86" s="170" t="s">
        <v>35</v>
      </c>
      <c r="N86" s="171" t="s">
        <v>47</v>
      </c>
      <c r="O86" s="64"/>
      <c r="P86" s="172">
        <f>O86*H86</f>
        <v>0</v>
      </c>
      <c r="Q86" s="172">
        <v>1.23475</v>
      </c>
      <c r="R86" s="172">
        <f>Q86*H86</f>
        <v>3.70425</v>
      </c>
      <c r="S86" s="172">
        <v>0</v>
      </c>
      <c r="T86" s="173">
        <f>S86*H86</f>
        <v>0</v>
      </c>
      <c r="U86" s="34"/>
      <c r="V86" s="34"/>
      <c r="W86" s="34"/>
      <c r="X86" s="34"/>
      <c r="Y86" s="34"/>
      <c r="Z86" s="34"/>
      <c r="AA86" s="34"/>
      <c r="AB86" s="34"/>
      <c r="AC86" s="34"/>
      <c r="AD86" s="34"/>
      <c r="AE86" s="34"/>
      <c r="AR86" s="174" t="s">
        <v>214</v>
      </c>
      <c r="AT86" s="174" t="s">
        <v>209</v>
      </c>
      <c r="AU86" s="174" t="s">
        <v>76</v>
      </c>
      <c r="AY86" s="17" t="s">
        <v>215</v>
      </c>
      <c r="BE86" s="175">
        <f>IF(N86="základní",J86,0)</f>
        <v>0</v>
      </c>
      <c r="BF86" s="175">
        <f>IF(N86="snížená",J86,0)</f>
        <v>0</v>
      </c>
      <c r="BG86" s="175">
        <f>IF(N86="zákl. přenesená",J86,0)</f>
        <v>0</v>
      </c>
      <c r="BH86" s="175">
        <f>IF(N86="sníž. přenesená",J86,0)</f>
        <v>0</v>
      </c>
      <c r="BI86" s="175">
        <f>IF(N86="nulová",J86,0)</f>
        <v>0</v>
      </c>
      <c r="BJ86" s="17" t="s">
        <v>83</v>
      </c>
      <c r="BK86" s="175">
        <f>ROUND(I86*H86,2)</f>
        <v>0</v>
      </c>
      <c r="BL86" s="17" t="s">
        <v>216</v>
      </c>
      <c r="BM86" s="174" t="s">
        <v>899</v>
      </c>
    </row>
    <row r="87" spans="1:65" s="2" customFormat="1" ht="58.5" x14ac:dyDescent="0.2">
      <c r="A87" s="34"/>
      <c r="B87" s="35"/>
      <c r="C87" s="36"/>
      <c r="D87" s="176" t="s">
        <v>218</v>
      </c>
      <c r="E87" s="36"/>
      <c r="F87" s="177" t="s">
        <v>900</v>
      </c>
      <c r="G87" s="36"/>
      <c r="H87" s="36"/>
      <c r="I87" s="178"/>
      <c r="J87" s="36"/>
      <c r="K87" s="36"/>
      <c r="L87" s="39"/>
      <c r="M87" s="179"/>
      <c r="N87" s="180"/>
      <c r="O87" s="64"/>
      <c r="P87" s="64"/>
      <c r="Q87" s="64"/>
      <c r="R87" s="64"/>
      <c r="S87" s="64"/>
      <c r="T87" s="65"/>
      <c r="U87" s="34"/>
      <c r="V87" s="34"/>
      <c r="W87" s="34"/>
      <c r="X87" s="34"/>
      <c r="Y87" s="34"/>
      <c r="Z87" s="34"/>
      <c r="AA87" s="34"/>
      <c r="AB87" s="34"/>
      <c r="AC87" s="34"/>
      <c r="AD87" s="34"/>
      <c r="AE87" s="34"/>
      <c r="AT87" s="17" t="s">
        <v>218</v>
      </c>
      <c r="AU87" s="17" t="s">
        <v>76</v>
      </c>
    </row>
    <row r="88" spans="1:65" s="12" customFormat="1" x14ac:dyDescent="0.2">
      <c r="B88" s="181"/>
      <c r="C88" s="182"/>
      <c r="D88" s="176" t="s">
        <v>220</v>
      </c>
      <c r="E88" s="183" t="s">
        <v>35</v>
      </c>
      <c r="F88" s="184" t="s">
        <v>372</v>
      </c>
      <c r="G88" s="182"/>
      <c r="H88" s="185">
        <v>3</v>
      </c>
      <c r="I88" s="186"/>
      <c r="J88" s="182"/>
      <c r="K88" s="182"/>
      <c r="L88" s="187"/>
      <c r="M88" s="188"/>
      <c r="N88" s="189"/>
      <c r="O88" s="189"/>
      <c r="P88" s="189"/>
      <c r="Q88" s="189"/>
      <c r="R88" s="189"/>
      <c r="S88" s="189"/>
      <c r="T88" s="190"/>
      <c r="AT88" s="191" t="s">
        <v>220</v>
      </c>
      <c r="AU88" s="191" t="s">
        <v>76</v>
      </c>
      <c r="AV88" s="12" t="s">
        <v>85</v>
      </c>
      <c r="AW88" s="12" t="s">
        <v>37</v>
      </c>
      <c r="AX88" s="12" t="s">
        <v>83</v>
      </c>
      <c r="AY88" s="191" t="s">
        <v>215</v>
      </c>
    </row>
    <row r="89" spans="1:65" s="2" customFormat="1" ht="16.5" customHeight="1" x14ac:dyDescent="0.2">
      <c r="A89" s="34"/>
      <c r="B89" s="35"/>
      <c r="C89" s="162" t="s">
        <v>85</v>
      </c>
      <c r="D89" s="162" t="s">
        <v>209</v>
      </c>
      <c r="E89" s="163" t="s">
        <v>901</v>
      </c>
      <c r="F89" s="164" t="s">
        <v>902</v>
      </c>
      <c r="G89" s="165" t="s">
        <v>402</v>
      </c>
      <c r="H89" s="166">
        <v>7.2</v>
      </c>
      <c r="I89" s="321">
        <v>0</v>
      </c>
      <c r="J89" s="168">
        <f>ROUND(I89*H89,2)</f>
        <v>0</v>
      </c>
      <c r="K89" s="164" t="s">
        <v>35</v>
      </c>
      <c r="L89" s="169"/>
      <c r="M89" s="170" t="s">
        <v>35</v>
      </c>
      <c r="N89" s="171" t="s">
        <v>47</v>
      </c>
      <c r="O89" s="64"/>
      <c r="P89" s="172">
        <f>O89*H89</f>
        <v>0</v>
      </c>
      <c r="Q89" s="172">
        <v>0</v>
      </c>
      <c r="R89" s="172">
        <f>Q89*H89</f>
        <v>0</v>
      </c>
      <c r="S89" s="172">
        <v>0</v>
      </c>
      <c r="T89" s="173">
        <f>S89*H89</f>
        <v>0</v>
      </c>
      <c r="U89" s="34"/>
      <c r="V89" s="34"/>
      <c r="W89" s="34"/>
      <c r="X89" s="34"/>
      <c r="Y89" s="34"/>
      <c r="Z89" s="34"/>
      <c r="AA89" s="34"/>
      <c r="AB89" s="34"/>
      <c r="AC89" s="34"/>
      <c r="AD89" s="34"/>
      <c r="AE89" s="34"/>
      <c r="AR89" s="174" t="s">
        <v>214</v>
      </c>
      <c r="AT89" s="174" t="s">
        <v>209</v>
      </c>
      <c r="AU89" s="174" t="s">
        <v>76</v>
      </c>
      <c r="AY89" s="17" t="s">
        <v>215</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216</v>
      </c>
      <c r="BM89" s="174" t="s">
        <v>903</v>
      </c>
    </row>
    <row r="90" spans="1:65" s="2" customFormat="1" ht="78" x14ac:dyDescent="0.2">
      <c r="A90" s="34"/>
      <c r="B90" s="35"/>
      <c r="C90" s="36"/>
      <c r="D90" s="176" t="s">
        <v>218</v>
      </c>
      <c r="E90" s="36"/>
      <c r="F90" s="177" t="s">
        <v>904</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218</v>
      </c>
      <c r="AU90" s="17" t="s">
        <v>76</v>
      </c>
    </row>
    <row r="91" spans="1:65" s="12" customFormat="1" x14ac:dyDescent="0.2">
      <c r="B91" s="181"/>
      <c r="C91" s="182"/>
      <c r="D91" s="176" t="s">
        <v>220</v>
      </c>
      <c r="E91" s="183" t="s">
        <v>35</v>
      </c>
      <c r="F91" s="184" t="s">
        <v>862</v>
      </c>
      <c r="G91" s="182"/>
      <c r="H91" s="185">
        <v>7.2</v>
      </c>
      <c r="I91" s="186"/>
      <c r="J91" s="182"/>
      <c r="K91" s="182"/>
      <c r="L91" s="187"/>
      <c r="M91" s="217"/>
      <c r="N91" s="218"/>
      <c r="O91" s="218"/>
      <c r="P91" s="218"/>
      <c r="Q91" s="218"/>
      <c r="R91" s="218"/>
      <c r="S91" s="218"/>
      <c r="T91" s="219"/>
      <c r="AT91" s="191" t="s">
        <v>220</v>
      </c>
      <c r="AU91" s="191" t="s">
        <v>76</v>
      </c>
      <c r="AV91" s="12" t="s">
        <v>85</v>
      </c>
      <c r="AW91" s="12" t="s">
        <v>37</v>
      </c>
      <c r="AX91" s="12" t="s">
        <v>83</v>
      </c>
      <c r="AY91" s="191" t="s">
        <v>215</v>
      </c>
    </row>
    <row r="92" spans="1:65" s="2" customFormat="1" ht="6.95" customHeight="1" x14ac:dyDescent="0.2">
      <c r="A92" s="34"/>
      <c r="B92" s="47"/>
      <c r="C92" s="48"/>
      <c r="D92" s="48"/>
      <c r="E92" s="48"/>
      <c r="F92" s="48"/>
      <c r="G92" s="48"/>
      <c r="H92" s="48"/>
      <c r="I92" s="48"/>
      <c r="J92" s="48"/>
      <c r="K92" s="48"/>
      <c r="L92" s="39"/>
      <c r="M92" s="34"/>
      <c r="O92" s="34"/>
      <c r="P92" s="34"/>
      <c r="Q92" s="34"/>
      <c r="R92" s="34"/>
      <c r="S92" s="34"/>
      <c r="T92" s="34"/>
      <c r="U92" s="34"/>
      <c r="V92" s="34"/>
      <c r="W92" s="34"/>
      <c r="X92" s="34"/>
      <c r="Y92" s="34"/>
      <c r="Z92" s="34"/>
      <c r="AA92" s="34"/>
      <c r="AB92" s="34"/>
      <c r="AC92" s="34"/>
      <c r="AD92" s="34"/>
      <c r="AE92" s="34"/>
    </row>
  </sheetData>
  <sheetProtection algorithmName="SHA-512" hashValue="Ry+GOiXs9qCI50JGvBHMg1faZDQLyCP/wE1HcjL84AJ9Z4g0qhxQllWfiywCKYjHR6rYQ/Hzk/Ml4wZSOkBBPg==" saltValue="9S9MaVpfDEw6h2UyrCRBKMiKu38PUA5UTLuvuFtsrMTjHHQVTI/WLcwjbDCsDavyfBgHfmp7ltDjobvqTpxkUw==" spinCount="100000" sheet="1" objects="1" scenarios="1" formatColumns="0" formatRows="0" autoFilter="0"/>
  <autoFilter ref="C84:K91"/>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91"/>
  <sheetViews>
    <sheetView showGridLines="0"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126</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905</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906</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907</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ROUND((SUM(BE88:BE190)),  2)</f>
        <v>0</v>
      </c>
      <c r="G35" s="34"/>
      <c r="H35" s="34"/>
      <c r="I35" s="124">
        <v>0.21</v>
      </c>
      <c r="J35" s="123">
        <f>ROUND(((SUM(BE88:BE190))*I35),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ROUND((SUM(BF88:BF190)),  2)</f>
        <v>0</v>
      </c>
      <c r="G36" s="34"/>
      <c r="H36" s="34"/>
      <c r="I36" s="124">
        <v>0.15</v>
      </c>
      <c r="J36" s="123">
        <f>ROUND(((SUM(BF88:BF190))*I36),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ROUND((SUM(BG88:BG190)),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ROUND((SUM(BH88:BH190)),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ROUND((SUM(BI88:BI190)),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905</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06.1 - Železniční svršek</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Omlenice - Včelná</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192</v>
      </c>
    </row>
    <row r="64" spans="1:47" s="9" customFormat="1" ht="24.95" customHeight="1" x14ac:dyDescent="0.2">
      <c r="B64" s="140"/>
      <c r="C64" s="141"/>
      <c r="D64" s="142" t="s">
        <v>193</v>
      </c>
      <c r="E64" s="143"/>
      <c r="F64" s="143"/>
      <c r="G64" s="143"/>
      <c r="H64" s="143"/>
      <c r="I64" s="143"/>
      <c r="J64" s="144">
        <f>J102</f>
        <v>0</v>
      </c>
      <c r="K64" s="141"/>
      <c r="L64" s="145"/>
    </row>
    <row r="65" spans="1:31" s="10" customFormat="1" ht="19.899999999999999" customHeight="1" x14ac:dyDescent="0.2">
      <c r="B65" s="146"/>
      <c r="C65" s="97"/>
      <c r="D65" s="147" t="s">
        <v>194</v>
      </c>
      <c r="E65" s="148"/>
      <c r="F65" s="148"/>
      <c r="G65" s="148"/>
      <c r="H65" s="148"/>
      <c r="I65" s="148"/>
      <c r="J65" s="149">
        <f>J103</f>
        <v>0</v>
      </c>
      <c r="K65" s="97"/>
      <c r="L65" s="150"/>
    </row>
    <row r="66" spans="1:31" s="9" customFormat="1" ht="24.95" customHeight="1" x14ac:dyDescent="0.2">
      <c r="B66" s="140"/>
      <c r="C66" s="141"/>
      <c r="D66" s="142" t="s">
        <v>195</v>
      </c>
      <c r="E66" s="143"/>
      <c r="F66" s="143"/>
      <c r="G66" s="143"/>
      <c r="H66" s="143"/>
      <c r="I66" s="143"/>
      <c r="J66" s="144">
        <f>J140</f>
        <v>0</v>
      </c>
      <c r="K66" s="141"/>
      <c r="L66" s="145"/>
    </row>
    <row r="67" spans="1:31" s="2" customFormat="1" ht="21.75" customHeight="1" x14ac:dyDescent="0.2">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customHeight="1" x14ac:dyDescent="0.2">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ht="6.95" customHeight="1" x14ac:dyDescent="0.2">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x14ac:dyDescent="0.2">
      <c r="A73" s="34"/>
      <c r="B73" s="35"/>
      <c r="C73" s="23" t="s">
        <v>196</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x14ac:dyDescent="0.2">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x14ac:dyDescent="0.2">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x14ac:dyDescent="0.2">
      <c r="A76" s="34"/>
      <c r="B76" s="35"/>
      <c r="C76" s="36"/>
      <c r="D76" s="36"/>
      <c r="E76" s="367" t="str">
        <f>E7</f>
        <v>Oprava kolejí a výhybek v úseku H. Dvořiště - Velešín na trati Č. Budějovice - Summerau</v>
      </c>
      <c r="F76" s="368"/>
      <c r="G76" s="368"/>
      <c r="H76" s="368"/>
      <c r="I76" s="36"/>
      <c r="J76" s="36"/>
      <c r="K76" s="36"/>
      <c r="L76" s="113"/>
      <c r="S76" s="34"/>
      <c r="T76" s="34"/>
      <c r="U76" s="34"/>
      <c r="V76" s="34"/>
      <c r="W76" s="34"/>
      <c r="X76" s="34"/>
      <c r="Y76" s="34"/>
      <c r="Z76" s="34"/>
      <c r="AA76" s="34"/>
      <c r="AB76" s="34"/>
      <c r="AC76" s="34"/>
      <c r="AD76" s="34"/>
      <c r="AE76" s="34"/>
    </row>
    <row r="77" spans="1:31" s="1" customFormat="1" ht="12" customHeight="1" x14ac:dyDescent="0.2">
      <c r="B77" s="21"/>
      <c r="C77" s="29" t="s">
        <v>183</v>
      </c>
      <c r="D77" s="22"/>
      <c r="E77" s="22"/>
      <c r="F77" s="22"/>
      <c r="G77" s="22"/>
      <c r="H77" s="22"/>
      <c r="I77" s="22"/>
      <c r="J77" s="22"/>
      <c r="K77" s="22"/>
      <c r="L77" s="20"/>
    </row>
    <row r="78" spans="1:31" s="2" customFormat="1" ht="16.5" customHeight="1" x14ac:dyDescent="0.2">
      <c r="A78" s="34"/>
      <c r="B78" s="35"/>
      <c r="C78" s="36"/>
      <c r="D78" s="36"/>
      <c r="E78" s="367" t="s">
        <v>905</v>
      </c>
      <c r="F78" s="366"/>
      <c r="G78" s="366"/>
      <c r="H78" s="36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185</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x14ac:dyDescent="0.2">
      <c r="A80" s="34"/>
      <c r="B80" s="35"/>
      <c r="C80" s="36"/>
      <c r="D80" s="36"/>
      <c r="E80" s="330" t="str">
        <f>E11</f>
        <v>SO 06.1 - Železniční svršek</v>
      </c>
      <c r="F80" s="366"/>
      <c r="G80" s="366"/>
      <c r="H80" s="366"/>
      <c r="I80" s="36"/>
      <c r="J80" s="36"/>
      <c r="K80" s="36"/>
      <c r="L80" s="113"/>
      <c r="S80" s="34"/>
      <c r="T80" s="34"/>
      <c r="U80" s="34"/>
      <c r="V80" s="34"/>
      <c r="W80" s="34"/>
      <c r="X80" s="34"/>
      <c r="Y80" s="34"/>
      <c r="Z80" s="34"/>
      <c r="AA80" s="34"/>
      <c r="AB80" s="34"/>
      <c r="AC80" s="34"/>
      <c r="AD80" s="34"/>
      <c r="AE80" s="34"/>
    </row>
    <row r="81" spans="1:65" s="2" customFormat="1" ht="6.95" customHeight="1" x14ac:dyDescent="0.2">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x14ac:dyDescent="0.2">
      <c r="A82" s="34"/>
      <c r="B82" s="35"/>
      <c r="C82" s="29" t="s">
        <v>22</v>
      </c>
      <c r="D82" s="36"/>
      <c r="E82" s="36"/>
      <c r="F82" s="27" t="str">
        <f>F14</f>
        <v>trať 196 dle JŘ, Omlenice - Včelná</v>
      </c>
      <c r="G82" s="36"/>
      <c r="H82" s="36"/>
      <c r="I82" s="29" t="s">
        <v>24</v>
      </c>
      <c r="J82" s="59" t="str">
        <f>IF(J14="","",J14)</f>
        <v>20. 1. 2021</v>
      </c>
      <c r="K82" s="36"/>
      <c r="L82" s="113"/>
      <c r="S82" s="34"/>
      <c r="T82" s="34"/>
      <c r="U82" s="34"/>
      <c r="V82" s="34"/>
      <c r="W82" s="34"/>
      <c r="X82" s="34"/>
      <c r="Y82" s="34"/>
      <c r="Z82" s="34"/>
      <c r="AA82" s="34"/>
      <c r="AB82" s="34"/>
      <c r="AC82" s="34"/>
      <c r="AD82" s="34"/>
      <c r="AE82" s="34"/>
    </row>
    <row r="83" spans="1:65" s="2" customFormat="1" ht="6.9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x14ac:dyDescent="0.2">
      <c r="A84" s="34"/>
      <c r="B84" s="35"/>
      <c r="C84" s="29" t="s">
        <v>26</v>
      </c>
      <c r="D84" s="36"/>
      <c r="E84" s="36"/>
      <c r="F84" s="27" t="str">
        <f>E17</f>
        <v xml:space="preserve">Správa železnic, s. o.,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5.2" customHeight="1" x14ac:dyDescent="0.2">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ht="10.35" customHeight="1" x14ac:dyDescent="0.2">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x14ac:dyDescent="0.2">
      <c r="A87" s="151"/>
      <c r="B87" s="152"/>
      <c r="C87" s="153" t="s">
        <v>197</v>
      </c>
      <c r="D87" s="154" t="s">
        <v>61</v>
      </c>
      <c r="E87" s="154" t="s">
        <v>57</v>
      </c>
      <c r="F87" s="154" t="s">
        <v>58</v>
      </c>
      <c r="G87" s="154" t="s">
        <v>198</v>
      </c>
      <c r="H87" s="154" t="s">
        <v>199</v>
      </c>
      <c r="I87" s="154" t="s">
        <v>200</v>
      </c>
      <c r="J87" s="154" t="s">
        <v>191</v>
      </c>
      <c r="K87" s="155" t="s">
        <v>201</v>
      </c>
      <c r="L87" s="156"/>
      <c r="M87" s="68" t="s">
        <v>35</v>
      </c>
      <c r="N87" s="69" t="s">
        <v>46</v>
      </c>
      <c r="O87" s="69" t="s">
        <v>202</v>
      </c>
      <c r="P87" s="69" t="s">
        <v>203</v>
      </c>
      <c r="Q87" s="69" t="s">
        <v>204</v>
      </c>
      <c r="R87" s="69" t="s">
        <v>205</v>
      </c>
      <c r="S87" s="69" t="s">
        <v>206</v>
      </c>
      <c r="T87" s="70" t="s">
        <v>207</v>
      </c>
      <c r="U87" s="151"/>
      <c r="V87" s="151"/>
      <c r="W87" s="151"/>
      <c r="X87" s="151"/>
      <c r="Y87" s="151"/>
      <c r="Z87" s="151"/>
      <c r="AA87" s="151"/>
      <c r="AB87" s="151"/>
      <c r="AC87" s="151"/>
      <c r="AD87" s="151"/>
      <c r="AE87" s="151"/>
    </row>
    <row r="88" spans="1:65" s="2" customFormat="1" ht="22.9" customHeight="1" x14ac:dyDescent="0.25">
      <c r="A88" s="34"/>
      <c r="B88" s="35"/>
      <c r="C88" s="75" t="s">
        <v>208</v>
      </c>
      <c r="D88" s="36"/>
      <c r="E88" s="36"/>
      <c r="F88" s="36"/>
      <c r="G88" s="36"/>
      <c r="H88" s="36"/>
      <c r="I88" s="36"/>
      <c r="J88" s="157">
        <f>BK88</f>
        <v>0</v>
      </c>
      <c r="K88" s="36"/>
      <c r="L88" s="39"/>
      <c r="M88" s="71"/>
      <c r="N88" s="158"/>
      <c r="O88" s="72"/>
      <c r="P88" s="159">
        <f>P89+SUM(P90:P102)+P140</f>
        <v>0</v>
      </c>
      <c r="Q88" s="72"/>
      <c r="R88" s="159">
        <f>R89+SUM(R90:R102)+R140</f>
        <v>238.32303999999999</v>
      </c>
      <c r="S88" s="72"/>
      <c r="T88" s="160">
        <f>T89+SUM(T90:T102)+T140</f>
        <v>0</v>
      </c>
      <c r="U88" s="34"/>
      <c r="V88" s="34"/>
      <c r="W88" s="34"/>
      <c r="X88" s="34"/>
      <c r="Y88" s="34"/>
      <c r="Z88" s="34"/>
      <c r="AA88" s="34"/>
      <c r="AB88" s="34"/>
      <c r="AC88" s="34"/>
      <c r="AD88" s="34"/>
      <c r="AE88" s="34"/>
      <c r="AT88" s="17" t="s">
        <v>75</v>
      </c>
      <c r="AU88" s="17" t="s">
        <v>192</v>
      </c>
      <c r="BK88" s="161">
        <f>BK89+SUM(BK90:BK102)+BK140</f>
        <v>0</v>
      </c>
    </row>
    <row r="89" spans="1:65" s="2" customFormat="1" ht="16.5" customHeight="1" x14ac:dyDescent="0.2">
      <c r="A89" s="34"/>
      <c r="B89" s="35"/>
      <c r="C89" s="162" t="s">
        <v>83</v>
      </c>
      <c r="D89" s="162" t="s">
        <v>209</v>
      </c>
      <c r="E89" s="163" t="s">
        <v>721</v>
      </c>
      <c r="F89" s="164" t="s">
        <v>722</v>
      </c>
      <c r="G89" s="165" t="s">
        <v>212</v>
      </c>
      <c r="H89" s="166">
        <v>9056</v>
      </c>
      <c r="I89" s="167"/>
      <c r="J89" s="168">
        <f>ROUND(I89*H89,2)</f>
        <v>0</v>
      </c>
      <c r="K89" s="164" t="s">
        <v>213</v>
      </c>
      <c r="L89" s="169"/>
      <c r="M89" s="170" t="s">
        <v>35</v>
      </c>
      <c r="N89" s="171" t="s">
        <v>47</v>
      </c>
      <c r="O89" s="64"/>
      <c r="P89" s="172">
        <f>O89*H89</f>
        <v>0</v>
      </c>
      <c r="Q89" s="172">
        <v>1.1100000000000001E-3</v>
      </c>
      <c r="R89" s="172">
        <f>Q89*H89</f>
        <v>10.052160000000001</v>
      </c>
      <c r="S89" s="172">
        <v>0</v>
      </c>
      <c r="T89" s="173">
        <f>S89*H89</f>
        <v>0</v>
      </c>
      <c r="U89" s="34"/>
      <c r="V89" s="34"/>
      <c r="W89" s="34"/>
      <c r="X89" s="34"/>
      <c r="Y89" s="34"/>
      <c r="Z89" s="34"/>
      <c r="AA89" s="34"/>
      <c r="AB89" s="34"/>
      <c r="AC89" s="34"/>
      <c r="AD89" s="34"/>
      <c r="AE89" s="34"/>
      <c r="AR89" s="174" t="s">
        <v>214</v>
      </c>
      <c r="AT89" s="174" t="s">
        <v>209</v>
      </c>
      <c r="AU89" s="174" t="s">
        <v>76</v>
      </c>
      <c r="AY89" s="17" t="s">
        <v>215</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216</v>
      </c>
      <c r="BM89" s="174" t="s">
        <v>908</v>
      </c>
    </row>
    <row r="90" spans="1:65" s="12" customFormat="1" x14ac:dyDescent="0.2">
      <c r="B90" s="181"/>
      <c r="C90" s="182"/>
      <c r="D90" s="176" t="s">
        <v>220</v>
      </c>
      <c r="E90" s="183" t="s">
        <v>35</v>
      </c>
      <c r="F90" s="184" t="s">
        <v>909</v>
      </c>
      <c r="G90" s="182"/>
      <c r="H90" s="185">
        <v>9056</v>
      </c>
      <c r="I90" s="186"/>
      <c r="J90" s="182"/>
      <c r="K90" s="182"/>
      <c r="L90" s="187"/>
      <c r="M90" s="188"/>
      <c r="N90" s="189"/>
      <c r="O90" s="189"/>
      <c r="P90" s="189"/>
      <c r="Q90" s="189"/>
      <c r="R90" s="189"/>
      <c r="S90" s="189"/>
      <c r="T90" s="190"/>
      <c r="AT90" s="191" t="s">
        <v>220</v>
      </c>
      <c r="AU90" s="191" t="s">
        <v>76</v>
      </c>
      <c r="AV90" s="12" t="s">
        <v>85</v>
      </c>
      <c r="AW90" s="12" t="s">
        <v>37</v>
      </c>
      <c r="AX90" s="12" t="s">
        <v>83</v>
      </c>
      <c r="AY90" s="191" t="s">
        <v>215</v>
      </c>
    </row>
    <row r="91" spans="1:65" s="2" customFormat="1" ht="16.5" customHeight="1" x14ac:dyDescent="0.2">
      <c r="A91" s="34"/>
      <c r="B91" s="35"/>
      <c r="C91" s="162" t="s">
        <v>85</v>
      </c>
      <c r="D91" s="162" t="s">
        <v>209</v>
      </c>
      <c r="E91" s="163" t="s">
        <v>910</v>
      </c>
      <c r="F91" s="164" t="s">
        <v>911</v>
      </c>
      <c r="G91" s="165" t="s">
        <v>212</v>
      </c>
      <c r="H91" s="166">
        <v>18112</v>
      </c>
      <c r="I91" s="167"/>
      <c r="J91" s="168">
        <f>ROUND(I91*H91,2)</f>
        <v>0</v>
      </c>
      <c r="K91" s="164" t="s">
        <v>213</v>
      </c>
      <c r="L91" s="169"/>
      <c r="M91" s="170" t="s">
        <v>35</v>
      </c>
      <c r="N91" s="171" t="s">
        <v>47</v>
      </c>
      <c r="O91" s="64"/>
      <c r="P91" s="172">
        <f>O91*H91</f>
        <v>0</v>
      </c>
      <c r="Q91" s="172">
        <v>5.1999999999999995E-4</v>
      </c>
      <c r="R91" s="172">
        <f>Q91*H91</f>
        <v>9.4182399999999991</v>
      </c>
      <c r="S91" s="172">
        <v>0</v>
      </c>
      <c r="T91" s="173">
        <f>S91*H91</f>
        <v>0</v>
      </c>
      <c r="U91" s="34"/>
      <c r="V91" s="34"/>
      <c r="W91" s="34"/>
      <c r="X91" s="34"/>
      <c r="Y91" s="34"/>
      <c r="Z91" s="34"/>
      <c r="AA91" s="34"/>
      <c r="AB91" s="34"/>
      <c r="AC91" s="34"/>
      <c r="AD91" s="34"/>
      <c r="AE91" s="34"/>
      <c r="AR91" s="174" t="s">
        <v>214</v>
      </c>
      <c r="AT91" s="174" t="s">
        <v>209</v>
      </c>
      <c r="AU91" s="174" t="s">
        <v>76</v>
      </c>
      <c r="AY91" s="17" t="s">
        <v>215</v>
      </c>
      <c r="BE91" s="175">
        <f>IF(N91="základní",J91,0)</f>
        <v>0</v>
      </c>
      <c r="BF91" s="175">
        <f>IF(N91="snížená",J91,0)</f>
        <v>0</v>
      </c>
      <c r="BG91" s="175">
        <f>IF(N91="zákl. přenesená",J91,0)</f>
        <v>0</v>
      </c>
      <c r="BH91" s="175">
        <f>IF(N91="sníž. přenesená",J91,0)</f>
        <v>0</v>
      </c>
      <c r="BI91" s="175">
        <f>IF(N91="nulová",J91,0)</f>
        <v>0</v>
      </c>
      <c r="BJ91" s="17" t="s">
        <v>83</v>
      </c>
      <c r="BK91" s="175">
        <f>ROUND(I91*H91,2)</f>
        <v>0</v>
      </c>
      <c r="BL91" s="17" t="s">
        <v>216</v>
      </c>
      <c r="BM91" s="174" t="s">
        <v>912</v>
      </c>
    </row>
    <row r="92" spans="1:65" s="12" customFormat="1" x14ac:dyDescent="0.2">
      <c r="B92" s="181"/>
      <c r="C92" s="182"/>
      <c r="D92" s="176" t="s">
        <v>220</v>
      </c>
      <c r="E92" s="183" t="s">
        <v>35</v>
      </c>
      <c r="F92" s="184" t="s">
        <v>913</v>
      </c>
      <c r="G92" s="182"/>
      <c r="H92" s="185">
        <v>18112</v>
      </c>
      <c r="I92" s="186"/>
      <c r="J92" s="182"/>
      <c r="K92" s="182"/>
      <c r="L92" s="187"/>
      <c r="M92" s="188"/>
      <c r="N92" s="189"/>
      <c r="O92" s="189"/>
      <c r="P92" s="189"/>
      <c r="Q92" s="189"/>
      <c r="R92" s="189"/>
      <c r="S92" s="189"/>
      <c r="T92" s="190"/>
      <c r="AT92" s="191" t="s">
        <v>220</v>
      </c>
      <c r="AU92" s="191" t="s">
        <v>76</v>
      </c>
      <c r="AV92" s="12" t="s">
        <v>85</v>
      </c>
      <c r="AW92" s="12" t="s">
        <v>37</v>
      </c>
      <c r="AX92" s="12" t="s">
        <v>83</v>
      </c>
      <c r="AY92" s="191" t="s">
        <v>215</v>
      </c>
    </row>
    <row r="93" spans="1:65" s="2" customFormat="1" ht="16.5" customHeight="1" x14ac:dyDescent="0.2">
      <c r="A93" s="34"/>
      <c r="B93" s="35"/>
      <c r="C93" s="162" t="s">
        <v>228</v>
      </c>
      <c r="D93" s="162" t="s">
        <v>209</v>
      </c>
      <c r="E93" s="163" t="s">
        <v>312</v>
      </c>
      <c r="F93" s="164" t="s">
        <v>313</v>
      </c>
      <c r="G93" s="165" t="s">
        <v>212</v>
      </c>
      <c r="H93" s="166">
        <v>18112</v>
      </c>
      <c r="I93" s="167"/>
      <c r="J93" s="168">
        <f>ROUND(I93*H93,2)</f>
        <v>0</v>
      </c>
      <c r="K93" s="164" t="s">
        <v>213</v>
      </c>
      <c r="L93" s="169"/>
      <c r="M93" s="170" t="s">
        <v>35</v>
      </c>
      <c r="N93" s="171" t="s">
        <v>47</v>
      </c>
      <c r="O93" s="64"/>
      <c r="P93" s="172">
        <f>O93*H93</f>
        <v>0</v>
      </c>
      <c r="Q93" s="172">
        <v>9.0000000000000006E-5</v>
      </c>
      <c r="R93" s="172">
        <f>Q93*H93</f>
        <v>1.6300800000000002</v>
      </c>
      <c r="S93" s="172">
        <v>0</v>
      </c>
      <c r="T93" s="173">
        <f>S93*H93</f>
        <v>0</v>
      </c>
      <c r="U93" s="34"/>
      <c r="V93" s="34"/>
      <c r="W93" s="34"/>
      <c r="X93" s="34"/>
      <c r="Y93" s="34"/>
      <c r="Z93" s="34"/>
      <c r="AA93" s="34"/>
      <c r="AB93" s="34"/>
      <c r="AC93" s="34"/>
      <c r="AD93" s="34"/>
      <c r="AE93" s="34"/>
      <c r="AR93" s="174" t="s">
        <v>214</v>
      </c>
      <c r="AT93" s="174" t="s">
        <v>209</v>
      </c>
      <c r="AU93" s="174" t="s">
        <v>76</v>
      </c>
      <c r="AY93" s="17" t="s">
        <v>215</v>
      </c>
      <c r="BE93" s="175">
        <f>IF(N93="základní",J93,0)</f>
        <v>0</v>
      </c>
      <c r="BF93" s="175">
        <f>IF(N93="snížená",J93,0)</f>
        <v>0</v>
      </c>
      <c r="BG93" s="175">
        <f>IF(N93="zákl. přenesená",J93,0)</f>
        <v>0</v>
      </c>
      <c r="BH93" s="175">
        <f>IF(N93="sníž. přenesená",J93,0)</f>
        <v>0</v>
      </c>
      <c r="BI93" s="175">
        <f>IF(N93="nulová",J93,0)</f>
        <v>0</v>
      </c>
      <c r="BJ93" s="17" t="s">
        <v>83</v>
      </c>
      <c r="BK93" s="175">
        <f>ROUND(I93*H93,2)</f>
        <v>0</v>
      </c>
      <c r="BL93" s="17" t="s">
        <v>216</v>
      </c>
      <c r="BM93" s="174" t="s">
        <v>914</v>
      </c>
    </row>
    <row r="94" spans="1:65" s="12" customFormat="1" x14ac:dyDescent="0.2">
      <c r="B94" s="181"/>
      <c r="C94" s="182"/>
      <c r="D94" s="176" t="s">
        <v>220</v>
      </c>
      <c r="E94" s="183" t="s">
        <v>35</v>
      </c>
      <c r="F94" s="184" t="s">
        <v>913</v>
      </c>
      <c r="G94" s="182"/>
      <c r="H94" s="185">
        <v>18112</v>
      </c>
      <c r="I94" s="186"/>
      <c r="J94" s="182"/>
      <c r="K94" s="182"/>
      <c r="L94" s="187"/>
      <c r="M94" s="188"/>
      <c r="N94" s="189"/>
      <c r="O94" s="189"/>
      <c r="P94" s="189"/>
      <c r="Q94" s="189"/>
      <c r="R94" s="189"/>
      <c r="S94" s="189"/>
      <c r="T94" s="190"/>
      <c r="AT94" s="191" t="s">
        <v>220</v>
      </c>
      <c r="AU94" s="191" t="s">
        <v>76</v>
      </c>
      <c r="AV94" s="12" t="s">
        <v>85</v>
      </c>
      <c r="AW94" s="12" t="s">
        <v>37</v>
      </c>
      <c r="AX94" s="12" t="s">
        <v>83</v>
      </c>
      <c r="AY94" s="191" t="s">
        <v>215</v>
      </c>
    </row>
    <row r="95" spans="1:65" s="2" customFormat="1" ht="16.5" customHeight="1" x14ac:dyDescent="0.2">
      <c r="A95" s="34"/>
      <c r="B95" s="35"/>
      <c r="C95" s="162" t="s">
        <v>216</v>
      </c>
      <c r="D95" s="162" t="s">
        <v>209</v>
      </c>
      <c r="E95" s="163" t="s">
        <v>336</v>
      </c>
      <c r="F95" s="164" t="s">
        <v>337</v>
      </c>
      <c r="G95" s="165" t="s">
        <v>212</v>
      </c>
      <c r="H95" s="166">
        <v>4528</v>
      </c>
      <c r="I95" s="167"/>
      <c r="J95" s="168">
        <f>ROUND(I95*H95,2)</f>
        <v>0</v>
      </c>
      <c r="K95" s="164" t="s">
        <v>213</v>
      </c>
      <c r="L95" s="169"/>
      <c r="M95" s="170" t="s">
        <v>35</v>
      </c>
      <c r="N95" s="171" t="s">
        <v>47</v>
      </c>
      <c r="O95" s="64"/>
      <c r="P95" s="172">
        <f>O95*H95</f>
        <v>0</v>
      </c>
      <c r="Q95" s="172">
        <v>1.8000000000000001E-4</v>
      </c>
      <c r="R95" s="172">
        <f>Q95*H95</f>
        <v>0.8150400000000001</v>
      </c>
      <c r="S95" s="172">
        <v>0</v>
      </c>
      <c r="T95" s="173">
        <f>S95*H95</f>
        <v>0</v>
      </c>
      <c r="U95" s="34"/>
      <c r="V95" s="34"/>
      <c r="W95" s="34"/>
      <c r="X95" s="34"/>
      <c r="Y95" s="34"/>
      <c r="Z95" s="34"/>
      <c r="AA95" s="34"/>
      <c r="AB95" s="34"/>
      <c r="AC95" s="34"/>
      <c r="AD95" s="34"/>
      <c r="AE95" s="34"/>
      <c r="AR95" s="174" t="s">
        <v>214</v>
      </c>
      <c r="AT95" s="174" t="s">
        <v>209</v>
      </c>
      <c r="AU95" s="174" t="s">
        <v>76</v>
      </c>
      <c r="AY95" s="17" t="s">
        <v>215</v>
      </c>
      <c r="BE95" s="175">
        <f>IF(N95="základní",J95,0)</f>
        <v>0</v>
      </c>
      <c r="BF95" s="175">
        <f>IF(N95="snížená",J95,0)</f>
        <v>0</v>
      </c>
      <c r="BG95" s="175">
        <f>IF(N95="zákl. přenesená",J95,0)</f>
        <v>0</v>
      </c>
      <c r="BH95" s="175">
        <f>IF(N95="sníž. přenesená",J95,0)</f>
        <v>0</v>
      </c>
      <c r="BI95" s="175">
        <f>IF(N95="nulová",J95,0)</f>
        <v>0</v>
      </c>
      <c r="BJ95" s="17" t="s">
        <v>83</v>
      </c>
      <c r="BK95" s="175">
        <f>ROUND(I95*H95,2)</f>
        <v>0</v>
      </c>
      <c r="BL95" s="17" t="s">
        <v>216</v>
      </c>
      <c r="BM95" s="174" t="s">
        <v>338</v>
      </c>
    </row>
    <row r="96" spans="1:65" s="12" customFormat="1" x14ac:dyDescent="0.2">
      <c r="B96" s="181"/>
      <c r="C96" s="182"/>
      <c r="D96" s="176" t="s">
        <v>220</v>
      </c>
      <c r="E96" s="183" t="s">
        <v>35</v>
      </c>
      <c r="F96" s="184" t="s">
        <v>915</v>
      </c>
      <c r="G96" s="182"/>
      <c r="H96" s="185">
        <v>4528</v>
      </c>
      <c r="I96" s="186"/>
      <c r="J96" s="182"/>
      <c r="K96" s="182"/>
      <c r="L96" s="187"/>
      <c r="M96" s="188"/>
      <c r="N96" s="189"/>
      <c r="O96" s="189"/>
      <c r="P96" s="189"/>
      <c r="Q96" s="189"/>
      <c r="R96" s="189"/>
      <c r="S96" s="189"/>
      <c r="T96" s="190"/>
      <c r="AT96" s="191" t="s">
        <v>220</v>
      </c>
      <c r="AU96" s="191" t="s">
        <v>76</v>
      </c>
      <c r="AV96" s="12" t="s">
        <v>85</v>
      </c>
      <c r="AW96" s="12" t="s">
        <v>37</v>
      </c>
      <c r="AX96" s="12" t="s">
        <v>83</v>
      </c>
      <c r="AY96" s="191" t="s">
        <v>215</v>
      </c>
    </row>
    <row r="97" spans="1:65" s="2" customFormat="1" ht="16.5" customHeight="1" x14ac:dyDescent="0.2">
      <c r="A97" s="34"/>
      <c r="B97" s="35"/>
      <c r="C97" s="162" t="s">
        <v>237</v>
      </c>
      <c r="D97" s="162" t="s">
        <v>209</v>
      </c>
      <c r="E97" s="163" t="s">
        <v>341</v>
      </c>
      <c r="F97" s="164" t="s">
        <v>342</v>
      </c>
      <c r="G97" s="165" t="s">
        <v>212</v>
      </c>
      <c r="H97" s="166">
        <v>4528</v>
      </c>
      <c r="I97" s="167"/>
      <c r="J97" s="168">
        <f>ROUND(I97*H97,2)</f>
        <v>0</v>
      </c>
      <c r="K97" s="164" t="s">
        <v>213</v>
      </c>
      <c r="L97" s="169"/>
      <c r="M97" s="170" t="s">
        <v>35</v>
      </c>
      <c r="N97" s="171" t="s">
        <v>47</v>
      </c>
      <c r="O97" s="64"/>
      <c r="P97" s="172">
        <f>O97*H97</f>
        <v>0</v>
      </c>
      <c r="Q97" s="172">
        <v>9.0000000000000006E-5</v>
      </c>
      <c r="R97" s="172">
        <f>Q97*H97</f>
        <v>0.40752000000000005</v>
      </c>
      <c r="S97" s="172">
        <v>0</v>
      </c>
      <c r="T97" s="173">
        <f>S97*H97</f>
        <v>0</v>
      </c>
      <c r="U97" s="34"/>
      <c r="V97" s="34"/>
      <c r="W97" s="34"/>
      <c r="X97" s="34"/>
      <c r="Y97" s="34"/>
      <c r="Z97" s="34"/>
      <c r="AA97" s="34"/>
      <c r="AB97" s="34"/>
      <c r="AC97" s="34"/>
      <c r="AD97" s="34"/>
      <c r="AE97" s="34"/>
      <c r="AR97" s="174" t="s">
        <v>214</v>
      </c>
      <c r="AT97" s="174" t="s">
        <v>209</v>
      </c>
      <c r="AU97" s="174" t="s">
        <v>76</v>
      </c>
      <c r="AY97" s="17" t="s">
        <v>215</v>
      </c>
      <c r="BE97" s="175">
        <f>IF(N97="základní",J97,0)</f>
        <v>0</v>
      </c>
      <c r="BF97" s="175">
        <f>IF(N97="snížená",J97,0)</f>
        <v>0</v>
      </c>
      <c r="BG97" s="175">
        <f>IF(N97="zákl. přenesená",J97,0)</f>
        <v>0</v>
      </c>
      <c r="BH97" s="175">
        <f>IF(N97="sníž. přenesená",J97,0)</f>
        <v>0</v>
      </c>
      <c r="BI97" s="175">
        <f>IF(N97="nulová",J97,0)</f>
        <v>0</v>
      </c>
      <c r="BJ97" s="17" t="s">
        <v>83</v>
      </c>
      <c r="BK97" s="175">
        <f>ROUND(I97*H97,2)</f>
        <v>0</v>
      </c>
      <c r="BL97" s="17" t="s">
        <v>216</v>
      </c>
      <c r="BM97" s="174" t="s">
        <v>916</v>
      </c>
    </row>
    <row r="98" spans="1:65" s="12" customFormat="1" x14ac:dyDescent="0.2">
      <c r="B98" s="181"/>
      <c r="C98" s="182"/>
      <c r="D98" s="176" t="s">
        <v>220</v>
      </c>
      <c r="E98" s="183" t="s">
        <v>35</v>
      </c>
      <c r="F98" s="184" t="s">
        <v>915</v>
      </c>
      <c r="G98" s="182"/>
      <c r="H98" s="185">
        <v>4528</v>
      </c>
      <c r="I98" s="186"/>
      <c r="J98" s="182"/>
      <c r="K98" s="182"/>
      <c r="L98" s="187"/>
      <c r="M98" s="188"/>
      <c r="N98" s="189"/>
      <c r="O98" s="189"/>
      <c r="P98" s="189"/>
      <c r="Q98" s="189"/>
      <c r="R98" s="189"/>
      <c r="S98" s="189"/>
      <c r="T98" s="190"/>
      <c r="AT98" s="191" t="s">
        <v>220</v>
      </c>
      <c r="AU98" s="191" t="s">
        <v>76</v>
      </c>
      <c r="AV98" s="12" t="s">
        <v>85</v>
      </c>
      <c r="AW98" s="12" t="s">
        <v>37</v>
      </c>
      <c r="AX98" s="12" t="s">
        <v>83</v>
      </c>
      <c r="AY98" s="191" t="s">
        <v>215</v>
      </c>
    </row>
    <row r="99" spans="1:65" s="2" customFormat="1" ht="16.5" customHeight="1" x14ac:dyDescent="0.2">
      <c r="A99" s="34"/>
      <c r="B99" s="35"/>
      <c r="C99" s="162" t="s">
        <v>242</v>
      </c>
      <c r="D99" s="162" t="s">
        <v>209</v>
      </c>
      <c r="E99" s="163" t="s">
        <v>357</v>
      </c>
      <c r="F99" s="164" t="s">
        <v>358</v>
      </c>
      <c r="G99" s="165" t="s">
        <v>353</v>
      </c>
      <c r="H99" s="166">
        <v>216</v>
      </c>
      <c r="I99" s="167"/>
      <c r="J99" s="168">
        <f>ROUND(I99*H99,2)</f>
        <v>0</v>
      </c>
      <c r="K99" s="164" t="s">
        <v>213</v>
      </c>
      <c r="L99" s="169"/>
      <c r="M99" s="170" t="s">
        <v>35</v>
      </c>
      <c r="N99" s="171" t="s">
        <v>47</v>
      </c>
      <c r="O99" s="64"/>
      <c r="P99" s="172">
        <f>O99*H99</f>
        <v>0</v>
      </c>
      <c r="Q99" s="172">
        <v>1</v>
      </c>
      <c r="R99" s="172">
        <f>Q99*H99</f>
        <v>216</v>
      </c>
      <c r="S99" s="172">
        <v>0</v>
      </c>
      <c r="T99" s="173">
        <f>S99*H99</f>
        <v>0</v>
      </c>
      <c r="U99" s="34"/>
      <c r="V99" s="34"/>
      <c r="W99" s="34"/>
      <c r="X99" s="34"/>
      <c r="Y99" s="34"/>
      <c r="Z99" s="34"/>
      <c r="AA99" s="34"/>
      <c r="AB99" s="34"/>
      <c r="AC99" s="34"/>
      <c r="AD99" s="34"/>
      <c r="AE99" s="34"/>
      <c r="AR99" s="174" t="s">
        <v>214</v>
      </c>
      <c r="AT99" s="174" t="s">
        <v>209</v>
      </c>
      <c r="AU99" s="174" t="s">
        <v>76</v>
      </c>
      <c r="AY99" s="17" t="s">
        <v>215</v>
      </c>
      <c r="BE99" s="175">
        <f>IF(N99="základní",J99,0)</f>
        <v>0</v>
      </c>
      <c r="BF99" s="175">
        <f>IF(N99="snížená",J99,0)</f>
        <v>0</v>
      </c>
      <c r="BG99" s="175">
        <f>IF(N99="zákl. přenesená",J99,0)</f>
        <v>0</v>
      </c>
      <c r="BH99" s="175">
        <f>IF(N99="sníž. přenesená",J99,0)</f>
        <v>0</v>
      </c>
      <c r="BI99" s="175">
        <f>IF(N99="nulová",J99,0)</f>
        <v>0</v>
      </c>
      <c r="BJ99" s="17" t="s">
        <v>83</v>
      </c>
      <c r="BK99" s="175">
        <f>ROUND(I99*H99,2)</f>
        <v>0</v>
      </c>
      <c r="BL99" s="17" t="s">
        <v>216</v>
      </c>
      <c r="BM99" s="174" t="s">
        <v>917</v>
      </c>
    </row>
    <row r="100" spans="1:65" s="2" customFormat="1" ht="19.5" x14ac:dyDescent="0.2">
      <c r="A100" s="34"/>
      <c r="B100" s="35"/>
      <c r="C100" s="36"/>
      <c r="D100" s="176" t="s">
        <v>218</v>
      </c>
      <c r="E100" s="36"/>
      <c r="F100" s="177" t="s">
        <v>918</v>
      </c>
      <c r="G100" s="36"/>
      <c r="H100" s="36"/>
      <c r="I100" s="178"/>
      <c r="J100" s="36"/>
      <c r="K100" s="36"/>
      <c r="L100" s="39"/>
      <c r="M100" s="179"/>
      <c r="N100" s="180"/>
      <c r="O100" s="64"/>
      <c r="P100" s="64"/>
      <c r="Q100" s="64"/>
      <c r="R100" s="64"/>
      <c r="S100" s="64"/>
      <c r="T100" s="65"/>
      <c r="U100" s="34"/>
      <c r="V100" s="34"/>
      <c r="W100" s="34"/>
      <c r="X100" s="34"/>
      <c r="Y100" s="34"/>
      <c r="Z100" s="34"/>
      <c r="AA100" s="34"/>
      <c r="AB100" s="34"/>
      <c r="AC100" s="34"/>
      <c r="AD100" s="34"/>
      <c r="AE100" s="34"/>
      <c r="AT100" s="17" t="s">
        <v>218</v>
      </c>
      <c r="AU100" s="17" t="s">
        <v>76</v>
      </c>
    </row>
    <row r="101" spans="1:65" s="12" customFormat="1" x14ac:dyDescent="0.2">
      <c r="B101" s="181"/>
      <c r="C101" s="182"/>
      <c r="D101" s="176" t="s">
        <v>220</v>
      </c>
      <c r="E101" s="183" t="s">
        <v>35</v>
      </c>
      <c r="F101" s="184" t="s">
        <v>919</v>
      </c>
      <c r="G101" s="182"/>
      <c r="H101" s="185">
        <v>216</v>
      </c>
      <c r="I101" s="186"/>
      <c r="J101" s="182"/>
      <c r="K101" s="182"/>
      <c r="L101" s="187"/>
      <c r="M101" s="188"/>
      <c r="N101" s="189"/>
      <c r="O101" s="189"/>
      <c r="P101" s="189"/>
      <c r="Q101" s="189"/>
      <c r="R101" s="189"/>
      <c r="S101" s="189"/>
      <c r="T101" s="190"/>
      <c r="AT101" s="191" t="s">
        <v>220</v>
      </c>
      <c r="AU101" s="191" t="s">
        <v>76</v>
      </c>
      <c r="AV101" s="12" t="s">
        <v>85</v>
      </c>
      <c r="AW101" s="12" t="s">
        <v>37</v>
      </c>
      <c r="AX101" s="12" t="s">
        <v>83</v>
      </c>
      <c r="AY101" s="191" t="s">
        <v>215</v>
      </c>
    </row>
    <row r="102" spans="1:65" s="13" customFormat="1" ht="25.9" customHeight="1" x14ac:dyDescent="0.2">
      <c r="B102" s="192"/>
      <c r="C102" s="193"/>
      <c r="D102" s="194" t="s">
        <v>75</v>
      </c>
      <c r="E102" s="195" t="s">
        <v>362</v>
      </c>
      <c r="F102" s="195" t="s">
        <v>363</v>
      </c>
      <c r="G102" s="193"/>
      <c r="H102" s="193"/>
      <c r="I102" s="196"/>
      <c r="J102" s="197">
        <f>BK102</f>
        <v>0</v>
      </c>
      <c r="K102" s="193"/>
      <c r="L102" s="198"/>
      <c r="M102" s="199"/>
      <c r="N102" s="200"/>
      <c r="O102" s="200"/>
      <c r="P102" s="201">
        <f>P103</f>
        <v>0</v>
      </c>
      <c r="Q102" s="200"/>
      <c r="R102" s="201">
        <f>R103</f>
        <v>0</v>
      </c>
      <c r="S102" s="200"/>
      <c r="T102" s="202">
        <f>T103</f>
        <v>0</v>
      </c>
      <c r="AR102" s="203" t="s">
        <v>83</v>
      </c>
      <c r="AT102" s="204" t="s">
        <v>75</v>
      </c>
      <c r="AU102" s="204" t="s">
        <v>76</v>
      </c>
      <c r="AY102" s="203" t="s">
        <v>215</v>
      </c>
      <c r="BK102" s="205">
        <f>BK103</f>
        <v>0</v>
      </c>
    </row>
    <row r="103" spans="1:65" s="13" customFormat="1" ht="22.9" customHeight="1" x14ac:dyDescent="0.2">
      <c r="B103" s="192"/>
      <c r="C103" s="193"/>
      <c r="D103" s="194" t="s">
        <v>75</v>
      </c>
      <c r="E103" s="206" t="s">
        <v>237</v>
      </c>
      <c r="F103" s="206" t="s">
        <v>364</v>
      </c>
      <c r="G103" s="193"/>
      <c r="H103" s="193"/>
      <c r="I103" s="196"/>
      <c r="J103" s="207">
        <f>BK103</f>
        <v>0</v>
      </c>
      <c r="K103" s="193"/>
      <c r="L103" s="198"/>
      <c r="M103" s="199"/>
      <c r="N103" s="200"/>
      <c r="O103" s="200"/>
      <c r="P103" s="201">
        <f>SUM(P104:P139)</f>
        <v>0</v>
      </c>
      <c r="Q103" s="200"/>
      <c r="R103" s="201">
        <f>SUM(R104:R139)</f>
        <v>0</v>
      </c>
      <c r="S103" s="200"/>
      <c r="T103" s="202">
        <f>SUM(T104:T139)</f>
        <v>0</v>
      </c>
      <c r="AR103" s="203" t="s">
        <v>83</v>
      </c>
      <c r="AT103" s="204" t="s">
        <v>75</v>
      </c>
      <c r="AU103" s="204" t="s">
        <v>83</v>
      </c>
      <c r="AY103" s="203" t="s">
        <v>215</v>
      </c>
      <c r="BK103" s="205">
        <f>SUM(BK104:BK139)</f>
        <v>0</v>
      </c>
    </row>
    <row r="104" spans="1:65" s="2" customFormat="1" ht="44.25" customHeight="1" x14ac:dyDescent="0.2">
      <c r="A104" s="34"/>
      <c r="B104" s="35"/>
      <c r="C104" s="208" t="s">
        <v>247</v>
      </c>
      <c r="D104" s="208" t="s">
        <v>366</v>
      </c>
      <c r="E104" s="209" t="s">
        <v>920</v>
      </c>
      <c r="F104" s="210" t="s">
        <v>921</v>
      </c>
      <c r="G104" s="211" t="s">
        <v>212</v>
      </c>
      <c r="H104" s="212">
        <v>4528</v>
      </c>
      <c r="I104" s="213"/>
      <c r="J104" s="214">
        <f>ROUND(I104*H104,2)</f>
        <v>0</v>
      </c>
      <c r="K104" s="210" t="s">
        <v>213</v>
      </c>
      <c r="L104" s="39"/>
      <c r="M104" s="215" t="s">
        <v>35</v>
      </c>
      <c r="N104" s="216" t="s">
        <v>47</v>
      </c>
      <c r="O104" s="64"/>
      <c r="P104" s="172">
        <f>O104*H104</f>
        <v>0</v>
      </c>
      <c r="Q104" s="172">
        <v>0</v>
      </c>
      <c r="R104" s="172">
        <f>Q104*H104</f>
        <v>0</v>
      </c>
      <c r="S104" s="172">
        <v>0</v>
      </c>
      <c r="T104" s="173">
        <f>S104*H104</f>
        <v>0</v>
      </c>
      <c r="U104" s="34"/>
      <c r="V104" s="34"/>
      <c r="W104" s="34"/>
      <c r="X104" s="34"/>
      <c r="Y104" s="34"/>
      <c r="Z104" s="34"/>
      <c r="AA104" s="34"/>
      <c r="AB104" s="34"/>
      <c r="AC104" s="34"/>
      <c r="AD104" s="34"/>
      <c r="AE104" s="34"/>
      <c r="AR104" s="174" t="s">
        <v>216</v>
      </c>
      <c r="AT104" s="174" t="s">
        <v>366</v>
      </c>
      <c r="AU104" s="174" t="s">
        <v>85</v>
      </c>
      <c r="AY104" s="17" t="s">
        <v>215</v>
      </c>
      <c r="BE104" s="175">
        <f>IF(N104="základní",J104,0)</f>
        <v>0</v>
      </c>
      <c r="BF104" s="175">
        <f>IF(N104="snížená",J104,0)</f>
        <v>0</v>
      </c>
      <c r="BG104" s="175">
        <f>IF(N104="zákl. přenesená",J104,0)</f>
        <v>0</v>
      </c>
      <c r="BH104" s="175">
        <f>IF(N104="sníž. přenesená",J104,0)</f>
        <v>0</v>
      </c>
      <c r="BI104" s="175">
        <f>IF(N104="nulová",J104,0)</f>
        <v>0</v>
      </c>
      <c r="BJ104" s="17" t="s">
        <v>83</v>
      </c>
      <c r="BK104" s="175">
        <f>ROUND(I104*H104,2)</f>
        <v>0</v>
      </c>
      <c r="BL104" s="17" t="s">
        <v>216</v>
      </c>
      <c r="BM104" s="174" t="s">
        <v>922</v>
      </c>
    </row>
    <row r="105" spans="1:65" s="2" customFormat="1" ht="19.5" x14ac:dyDescent="0.2">
      <c r="A105" s="34"/>
      <c r="B105" s="35"/>
      <c r="C105" s="36"/>
      <c r="D105" s="176" t="s">
        <v>218</v>
      </c>
      <c r="E105" s="36"/>
      <c r="F105" s="177" t="s">
        <v>923</v>
      </c>
      <c r="G105" s="36"/>
      <c r="H105" s="36"/>
      <c r="I105" s="178"/>
      <c r="J105" s="36"/>
      <c r="K105" s="36"/>
      <c r="L105" s="39"/>
      <c r="M105" s="179"/>
      <c r="N105" s="180"/>
      <c r="O105" s="64"/>
      <c r="P105" s="64"/>
      <c r="Q105" s="64"/>
      <c r="R105" s="64"/>
      <c r="S105" s="64"/>
      <c r="T105" s="65"/>
      <c r="U105" s="34"/>
      <c r="V105" s="34"/>
      <c r="W105" s="34"/>
      <c r="X105" s="34"/>
      <c r="Y105" s="34"/>
      <c r="Z105" s="34"/>
      <c r="AA105" s="34"/>
      <c r="AB105" s="34"/>
      <c r="AC105" s="34"/>
      <c r="AD105" s="34"/>
      <c r="AE105" s="34"/>
      <c r="AT105" s="17" t="s">
        <v>218</v>
      </c>
      <c r="AU105" s="17" t="s">
        <v>85</v>
      </c>
    </row>
    <row r="106" spans="1:65" s="12" customFormat="1" x14ac:dyDescent="0.2">
      <c r="B106" s="181"/>
      <c r="C106" s="182"/>
      <c r="D106" s="176" t="s">
        <v>220</v>
      </c>
      <c r="E106" s="183" t="s">
        <v>35</v>
      </c>
      <c r="F106" s="184" t="s">
        <v>924</v>
      </c>
      <c r="G106" s="182"/>
      <c r="H106" s="185">
        <v>4528</v>
      </c>
      <c r="I106" s="186"/>
      <c r="J106" s="182"/>
      <c r="K106" s="182"/>
      <c r="L106" s="187"/>
      <c r="M106" s="188"/>
      <c r="N106" s="189"/>
      <c r="O106" s="189"/>
      <c r="P106" s="189"/>
      <c r="Q106" s="189"/>
      <c r="R106" s="189"/>
      <c r="S106" s="189"/>
      <c r="T106" s="190"/>
      <c r="AT106" s="191" t="s">
        <v>220</v>
      </c>
      <c r="AU106" s="191" t="s">
        <v>85</v>
      </c>
      <c r="AV106" s="12" t="s">
        <v>85</v>
      </c>
      <c r="AW106" s="12" t="s">
        <v>37</v>
      </c>
      <c r="AX106" s="12" t="s">
        <v>83</v>
      </c>
      <c r="AY106" s="191" t="s">
        <v>215</v>
      </c>
    </row>
    <row r="107" spans="1:65" s="2" customFormat="1" ht="60" x14ac:dyDescent="0.2">
      <c r="A107" s="34"/>
      <c r="B107" s="35"/>
      <c r="C107" s="208" t="s">
        <v>214</v>
      </c>
      <c r="D107" s="208" t="s">
        <v>366</v>
      </c>
      <c r="E107" s="209" t="s">
        <v>925</v>
      </c>
      <c r="F107" s="210" t="s">
        <v>926</v>
      </c>
      <c r="G107" s="211" t="s">
        <v>402</v>
      </c>
      <c r="H107" s="212">
        <v>375</v>
      </c>
      <c r="I107" s="213"/>
      <c r="J107" s="214">
        <f>ROUND(I107*H107,2)</f>
        <v>0</v>
      </c>
      <c r="K107" s="210" t="s">
        <v>213</v>
      </c>
      <c r="L107" s="39"/>
      <c r="M107" s="215" t="s">
        <v>35</v>
      </c>
      <c r="N107" s="216" t="s">
        <v>47</v>
      </c>
      <c r="O107" s="64"/>
      <c r="P107" s="172">
        <f>O107*H107</f>
        <v>0</v>
      </c>
      <c r="Q107" s="172">
        <v>0</v>
      </c>
      <c r="R107" s="172">
        <f>Q107*H107</f>
        <v>0</v>
      </c>
      <c r="S107" s="172">
        <v>0</v>
      </c>
      <c r="T107" s="173">
        <f>S107*H107</f>
        <v>0</v>
      </c>
      <c r="U107" s="34"/>
      <c r="V107" s="34"/>
      <c r="W107" s="34"/>
      <c r="X107" s="34"/>
      <c r="Y107" s="34"/>
      <c r="Z107" s="34"/>
      <c r="AA107" s="34"/>
      <c r="AB107" s="34"/>
      <c r="AC107" s="34"/>
      <c r="AD107" s="34"/>
      <c r="AE107" s="34"/>
      <c r="AR107" s="174" t="s">
        <v>216</v>
      </c>
      <c r="AT107" s="174" t="s">
        <v>366</v>
      </c>
      <c r="AU107" s="174" t="s">
        <v>85</v>
      </c>
      <c r="AY107" s="17" t="s">
        <v>215</v>
      </c>
      <c r="BE107" s="175">
        <f>IF(N107="základní",J107,0)</f>
        <v>0</v>
      </c>
      <c r="BF107" s="175">
        <f>IF(N107="snížená",J107,0)</f>
        <v>0</v>
      </c>
      <c r="BG107" s="175">
        <f>IF(N107="zákl. přenesená",J107,0)</f>
        <v>0</v>
      </c>
      <c r="BH107" s="175">
        <f>IF(N107="sníž. přenesená",J107,0)</f>
        <v>0</v>
      </c>
      <c r="BI107" s="175">
        <f>IF(N107="nulová",J107,0)</f>
        <v>0</v>
      </c>
      <c r="BJ107" s="17" t="s">
        <v>83</v>
      </c>
      <c r="BK107" s="175">
        <f>ROUND(I107*H107,2)</f>
        <v>0</v>
      </c>
      <c r="BL107" s="17" t="s">
        <v>216</v>
      </c>
      <c r="BM107" s="174" t="s">
        <v>927</v>
      </c>
    </row>
    <row r="108" spans="1:65" s="2" customFormat="1" ht="19.5" x14ac:dyDescent="0.2">
      <c r="A108" s="34"/>
      <c r="B108" s="35"/>
      <c r="C108" s="36"/>
      <c r="D108" s="176" t="s">
        <v>218</v>
      </c>
      <c r="E108" s="36"/>
      <c r="F108" s="177" t="s">
        <v>928</v>
      </c>
      <c r="G108" s="36"/>
      <c r="H108" s="36"/>
      <c r="I108" s="178"/>
      <c r="J108" s="36"/>
      <c r="K108" s="36"/>
      <c r="L108" s="39"/>
      <c r="M108" s="179"/>
      <c r="N108" s="180"/>
      <c r="O108" s="64"/>
      <c r="P108" s="64"/>
      <c r="Q108" s="64"/>
      <c r="R108" s="64"/>
      <c r="S108" s="64"/>
      <c r="T108" s="65"/>
      <c r="U108" s="34"/>
      <c r="V108" s="34"/>
      <c r="W108" s="34"/>
      <c r="X108" s="34"/>
      <c r="Y108" s="34"/>
      <c r="Z108" s="34"/>
      <c r="AA108" s="34"/>
      <c r="AB108" s="34"/>
      <c r="AC108" s="34"/>
      <c r="AD108" s="34"/>
      <c r="AE108" s="34"/>
      <c r="AT108" s="17" t="s">
        <v>218</v>
      </c>
      <c r="AU108" s="17" t="s">
        <v>85</v>
      </c>
    </row>
    <row r="109" spans="1:65" s="12" customFormat="1" x14ac:dyDescent="0.2">
      <c r="B109" s="181"/>
      <c r="C109" s="182"/>
      <c r="D109" s="176" t="s">
        <v>220</v>
      </c>
      <c r="E109" s="183" t="s">
        <v>35</v>
      </c>
      <c r="F109" s="184" t="s">
        <v>929</v>
      </c>
      <c r="G109" s="182"/>
      <c r="H109" s="185">
        <v>375</v>
      </c>
      <c r="I109" s="186"/>
      <c r="J109" s="182"/>
      <c r="K109" s="182"/>
      <c r="L109" s="187"/>
      <c r="M109" s="188"/>
      <c r="N109" s="189"/>
      <c r="O109" s="189"/>
      <c r="P109" s="189"/>
      <c r="Q109" s="189"/>
      <c r="R109" s="189"/>
      <c r="S109" s="189"/>
      <c r="T109" s="190"/>
      <c r="AT109" s="191" t="s">
        <v>220</v>
      </c>
      <c r="AU109" s="191" t="s">
        <v>85</v>
      </c>
      <c r="AV109" s="12" t="s">
        <v>85</v>
      </c>
      <c r="AW109" s="12" t="s">
        <v>37</v>
      </c>
      <c r="AX109" s="12" t="s">
        <v>83</v>
      </c>
      <c r="AY109" s="191" t="s">
        <v>215</v>
      </c>
    </row>
    <row r="110" spans="1:65" s="2" customFormat="1" ht="90" customHeight="1" x14ac:dyDescent="0.2">
      <c r="A110" s="34"/>
      <c r="B110" s="35"/>
      <c r="C110" s="208" t="s">
        <v>255</v>
      </c>
      <c r="D110" s="208" t="s">
        <v>366</v>
      </c>
      <c r="E110" s="209" t="s">
        <v>930</v>
      </c>
      <c r="F110" s="210" t="s">
        <v>931</v>
      </c>
      <c r="G110" s="211" t="s">
        <v>212</v>
      </c>
      <c r="H110" s="212">
        <v>2</v>
      </c>
      <c r="I110" s="213"/>
      <c r="J110" s="214">
        <f>ROUND(I110*H110,2)</f>
        <v>0</v>
      </c>
      <c r="K110" s="210" t="s">
        <v>213</v>
      </c>
      <c r="L110" s="39"/>
      <c r="M110" s="215" t="s">
        <v>35</v>
      </c>
      <c r="N110" s="216" t="s">
        <v>47</v>
      </c>
      <c r="O110" s="64"/>
      <c r="P110" s="172">
        <f>O110*H110</f>
        <v>0</v>
      </c>
      <c r="Q110" s="172">
        <v>0</v>
      </c>
      <c r="R110" s="172">
        <f>Q110*H110</f>
        <v>0</v>
      </c>
      <c r="S110" s="172">
        <v>0</v>
      </c>
      <c r="T110" s="173">
        <f>S110*H110</f>
        <v>0</v>
      </c>
      <c r="U110" s="34"/>
      <c r="V110" s="34"/>
      <c r="W110" s="34"/>
      <c r="X110" s="34"/>
      <c r="Y110" s="34"/>
      <c r="Z110" s="34"/>
      <c r="AA110" s="34"/>
      <c r="AB110" s="34"/>
      <c r="AC110" s="34"/>
      <c r="AD110" s="34"/>
      <c r="AE110" s="34"/>
      <c r="AR110" s="174" t="s">
        <v>216</v>
      </c>
      <c r="AT110" s="174" t="s">
        <v>366</v>
      </c>
      <c r="AU110" s="174" t="s">
        <v>85</v>
      </c>
      <c r="AY110" s="17" t="s">
        <v>215</v>
      </c>
      <c r="BE110" s="175">
        <f>IF(N110="základní",J110,0)</f>
        <v>0</v>
      </c>
      <c r="BF110" s="175">
        <f>IF(N110="snížená",J110,0)</f>
        <v>0</v>
      </c>
      <c r="BG110" s="175">
        <f>IF(N110="zákl. přenesená",J110,0)</f>
        <v>0</v>
      </c>
      <c r="BH110" s="175">
        <f>IF(N110="sníž. přenesená",J110,0)</f>
        <v>0</v>
      </c>
      <c r="BI110" s="175">
        <f>IF(N110="nulová",J110,0)</f>
        <v>0</v>
      </c>
      <c r="BJ110" s="17" t="s">
        <v>83</v>
      </c>
      <c r="BK110" s="175">
        <f>ROUND(I110*H110,2)</f>
        <v>0</v>
      </c>
      <c r="BL110" s="17" t="s">
        <v>216</v>
      </c>
      <c r="BM110" s="174" t="s">
        <v>932</v>
      </c>
    </row>
    <row r="111" spans="1:65" s="2" customFormat="1" ht="19.5" x14ac:dyDescent="0.2">
      <c r="A111" s="34"/>
      <c r="B111" s="35"/>
      <c r="C111" s="36"/>
      <c r="D111" s="176" t="s">
        <v>218</v>
      </c>
      <c r="E111" s="36"/>
      <c r="F111" s="177" t="s">
        <v>933</v>
      </c>
      <c r="G111" s="36"/>
      <c r="H111" s="36"/>
      <c r="I111" s="178"/>
      <c r="J111" s="36"/>
      <c r="K111" s="36"/>
      <c r="L111" s="39"/>
      <c r="M111" s="179"/>
      <c r="N111" s="180"/>
      <c r="O111" s="64"/>
      <c r="P111" s="64"/>
      <c r="Q111" s="64"/>
      <c r="R111" s="64"/>
      <c r="S111" s="64"/>
      <c r="T111" s="65"/>
      <c r="U111" s="34"/>
      <c r="V111" s="34"/>
      <c r="W111" s="34"/>
      <c r="X111" s="34"/>
      <c r="Y111" s="34"/>
      <c r="Z111" s="34"/>
      <c r="AA111" s="34"/>
      <c r="AB111" s="34"/>
      <c r="AC111" s="34"/>
      <c r="AD111" s="34"/>
      <c r="AE111" s="34"/>
      <c r="AT111" s="17" t="s">
        <v>218</v>
      </c>
      <c r="AU111" s="17" t="s">
        <v>85</v>
      </c>
    </row>
    <row r="112" spans="1:65" s="12" customFormat="1" x14ac:dyDescent="0.2">
      <c r="B112" s="181"/>
      <c r="C112" s="182"/>
      <c r="D112" s="176" t="s">
        <v>220</v>
      </c>
      <c r="E112" s="183" t="s">
        <v>35</v>
      </c>
      <c r="F112" s="184" t="s">
        <v>254</v>
      </c>
      <c r="G112" s="182"/>
      <c r="H112" s="185">
        <v>2</v>
      </c>
      <c r="I112" s="186"/>
      <c r="J112" s="182"/>
      <c r="K112" s="182"/>
      <c r="L112" s="187"/>
      <c r="M112" s="188"/>
      <c r="N112" s="189"/>
      <c r="O112" s="189"/>
      <c r="P112" s="189"/>
      <c r="Q112" s="189"/>
      <c r="R112" s="189"/>
      <c r="S112" s="189"/>
      <c r="T112" s="190"/>
      <c r="AT112" s="191" t="s">
        <v>220</v>
      </c>
      <c r="AU112" s="191" t="s">
        <v>85</v>
      </c>
      <c r="AV112" s="12" t="s">
        <v>85</v>
      </c>
      <c r="AW112" s="12" t="s">
        <v>37</v>
      </c>
      <c r="AX112" s="12" t="s">
        <v>83</v>
      </c>
      <c r="AY112" s="191" t="s">
        <v>215</v>
      </c>
    </row>
    <row r="113" spans="1:65" s="2" customFormat="1" ht="36" x14ac:dyDescent="0.2">
      <c r="A113" s="34"/>
      <c r="B113" s="35"/>
      <c r="C113" s="208" t="s">
        <v>259</v>
      </c>
      <c r="D113" s="208" t="s">
        <v>366</v>
      </c>
      <c r="E113" s="209" t="s">
        <v>845</v>
      </c>
      <c r="F113" s="210" t="s">
        <v>846</v>
      </c>
      <c r="G113" s="211" t="s">
        <v>381</v>
      </c>
      <c r="H113" s="212">
        <v>144</v>
      </c>
      <c r="I113" s="213"/>
      <c r="J113" s="214">
        <f>ROUND(I113*H113,2)</f>
        <v>0</v>
      </c>
      <c r="K113" s="210" t="s">
        <v>213</v>
      </c>
      <c r="L113" s="39"/>
      <c r="M113" s="215" t="s">
        <v>35</v>
      </c>
      <c r="N113" s="216" t="s">
        <v>47</v>
      </c>
      <c r="O113" s="64"/>
      <c r="P113" s="172">
        <f>O113*H113</f>
        <v>0</v>
      </c>
      <c r="Q113" s="172">
        <v>0</v>
      </c>
      <c r="R113" s="172">
        <f>Q113*H113</f>
        <v>0</v>
      </c>
      <c r="S113" s="172">
        <v>0</v>
      </c>
      <c r="T113" s="173">
        <f>S113*H113</f>
        <v>0</v>
      </c>
      <c r="U113" s="34"/>
      <c r="V113" s="34"/>
      <c r="W113" s="34"/>
      <c r="X113" s="34"/>
      <c r="Y113" s="34"/>
      <c r="Z113" s="34"/>
      <c r="AA113" s="34"/>
      <c r="AB113" s="34"/>
      <c r="AC113" s="34"/>
      <c r="AD113" s="34"/>
      <c r="AE113" s="34"/>
      <c r="AR113" s="174" t="s">
        <v>216</v>
      </c>
      <c r="AT113" s="174" t="s">
        <v>366</v>
      </c>
      <c r="AU113" s="174" t="s">
        <v>85</v>
      </c>
      <c r="AY113" s="17" t="s">
        <v>215</v>
      </c>
      <c r="BE113" s="175">
        <f>IF(N113="základní",J113,0)</f>
        <v>0</v>
      </c>
      <c r="BF113" s="175">
        <f>IF(N113="snížená",J113,0)</f>
        <v>0</v>
      </c>
      <c r="BG113" s="175">
        <f>IF(N113="zákl. přenesená",J113,0)</f>
        <v>0</v>
      </c>
      <c r="BH113" s="175">
        <f>IF(N113="sníž. přenesená",J113,0)</f>
        <v>0</v>
      </c>
      <c r="BI113" s="175">
        <f>IF(N113="nulová",J113,0)</f>
        <v>0</v>
      </c>
      <c r="BJ113" s="17" t="s">
        <v>83</v>
      </c>
      <c r="BK113" s="175">
        <f>ROUND(I113*H113,2)</f>
        <v>0</v>
      </c>
      <c r="BL113" s="17" t="s">
        <v>216</v>
      </c>
      <c r="BM113" s="174" t="s">
        <v>934</v>
      </c>
    </row>
    <row r="114" spans="1:65" s="2" customFormat="1" ht="19.5" x14ac:dyDescent="0.2">
      <c r="A114" s="34"/>
      <c r="B114" s="35"/>
      <c r="C114" s="36"/>
      <c r="D114" s="176" t="s">
        <v>218</v>
      </c>
      <c r="E114" s="36"/>
      <c r="F114" s="177" t="s">
        <v>918</v>
      </c>
      <c r="G114" s="36"/>
      <c r="H114" s="36"/>
      <c r="I114" s="178"/>
      <c r="J114" s="36"/>
      <c r="K114" s="36"/>
      <c r="L114" s="39"/>
      <c r="M114" s="179"/>
      <c r="N114" s="180"/>
      <c r="O114" s="64"/>
      <c r="P114" s="64"/>
      <c r="Q114" s="64"/>
      <c r="R114" s="64"/>
      <c r="S114" s="64"/>
      <c r="T114" s="65"/>
      <c r="U114" s="34"/>
      <c r="V114" s="34"/>
      <c r="W114" s="34"/>
      <c r="X114" s="34"/>
      <c r="Y114" s="34"/>
      <c r="Z114" s="34"/>
      <c r="AA114" s="34"/>
      <c r="AB114" s="34"/>
      <c r="AC114" s="34"/>
      <c r="AD114" s="34"/>
      <c r="AE114" s="34"/>
      <c r="AT114" s="17" t="s">
        <v>218</v>
      </c>
      <c r="AU114" s="17" t="s">
        <v>85</v>
      </c>
    </row>
    <row r="115" spans="1:65" s="12" customFormat="1" x14ac:dyDescent="0.2">
      <c r="B115" s="181"/>
      <c r="C115" s="182"/>
      <c r="D115" s="176" t="s">
        <v>220</v>
      </c>
      <c r="E115" s="183" t="s">
        <v>35</v>
      </c>
      <c r="F115" s="184" t="s">
        <v>935</v>
      </c>
      <c r="G115" s="182"/>
      <c r="H115" s="185">
        <v>144</v>
      </c>
      <c r="I115" s="186"/>
      <c r="J115" s="182"/>
      <c r="K115" s="182"/>
      <c r="L115" s="187"/>
      <c r="M115" s="188"/>
      <c r="N115" s="189"/>
      <c r="O115" s="189"/>
      <c r="P115" s="189"/>
      <c r="Q115" s="189"/>
      <c r="R115" s="189"/>
      <c r="S115" s="189"/>
      <c r="T115" s="190"/>
      <c r="AT115" s="191" t="s">
        <v>220</v>
      </c>
      <c r="AU115" s="191" t="s">
        <v>85</v>
      </c>
      <c r="AV115" s="12" t="s">
        <v>85</v>
      </c>
      <c r="AW115" s="12" t="s">
        <v>37</v>
      </c>
      <c r="AX115" s="12" t="s">
        <v>83</v>
      </c>
      <c r="AY115" s="191" t="s">
        <v>215</v>
      </c>
    </row>
    <row r="116" spans="1:65" s="2" customFormat="1" ht="24" x14ac:dyDescent="0.2">
      <c r="A116" s="34"/>
      <c r="B116" s="35"/>
      <c r="C116" s="208" t="s">
        <v>263</v>
      </c>
      <c r="D116" s="208" t="s">
        <v>366</v>
      </c>
      <c r="E116" s="209" t="s">
        <v>426</v>
      </c>
      <c r="F116" s="210" t="s">
        <v>427</v>
      </c>
      <c r="G116" s="211" t="s">
        <v>212</v>
      </c>
      <c r="H116" s="212">
        <v>18</v>
      </c>
      <c r="I116" s="213"/>
      <c r="J116" s="214">
        <f>ROUND(I116*H116,2)</f>
        <v>0</v>
      </c>
      <c r="K116" s="210" t="s">
        <v>213</v>
      </c>
      <c r="L116" s="39"/>
      <c r="M116" s="215" t="s">
        <v>35</v>
      </c>
      <c r="N116" s="216" t="s">
        <v>47</v>
      </c>
      <c r="O116" s="64"/>
      <c r="P116" s="172">
        <f>O116*H116</f>
        <v>0</v>
      </c>
      <c r="Q116" s="172">
        <v>0</v>
      </c>
      <c r="R116" s="172">
        <f>Q116*H116</f>
        <v>0</v>
      </c>
      <c r="S116" s="172">
        <v>0</v>
      </c>
      <c r="T116" s="173">
        <f>S116*H116</f>
        <v>0</v>
      </c>
      <c r="U116" s="34"/>
      <c r="V116" s="34"/>
      <c r="W116" s="34"/>
      <c r="X116" s="34"/>
      <c r="Y116" s="34"/>
      <c r="Z116" s="34"/>
      <c r="AA116" s="34"/>
      <c r="AB116" s="34"/>
      <c r="AC116" s="34"/>
      <c r="AD116" s="34"/>
      <c r="AE116" s="34"/>
      <c r="AR116" s="174" t="s">
        <v>216</v>
      </c>
      <c r="AT116" s="174" t="s">
        <v>366</v>
      </c>
      <c r="AU116" s="174" t="s">
        <v>85</v>
      </c>
      <c r="AY116" s="17" t="s">
        <v>215</v>
      </c>
      <c r="BE116" s="175">
        <f>IF(N116="základní",J116,0)</f>
        <v>0</v>
      </c>
      <c r="BF116" s="175">
        <f>IF(N116="snížená",J116,0)</f>
        <v>0</v>
      </c>
      <c r="BG116" s="175">
        <f>IF(N116="zákl. přenesená",J116,0)</f>
        <v>0</v>
      </c>
      <c r="BH116" s="175">
        <f>IF(N116="sníž. přenesená",J116,0)</f>
        <v>0</v>
      </c>
      <c r="BI116" s="175">
        <f>IF(N116="nulová",J116,0)</f>
        <v>0</v>
      </c>
      <c r="BJ116" s="17" t="s">
        <v>83</v>
      </c>
      <c r="BK116" s="175">
        <f>ROUND(I116*H116,2)</f>
        <v>0</v>
      </c>
      <c r="BL116" s="17" t="s">
        <v>216</v>
      </c>
      <c r="BM116" s="174" t="s">
        <v>428</v>
      </c>
    </row>
    <row r="117" spans="1:65" s="2" customFormat="1" ht="19.5" x14ac:dyDescent="0.2">
      <c r="A117" s="34"/>
      <c r="B117" s="35"/>
      <c r="C117" s="36"/>
      <c r="D117" s="176" t="s">
        <v>218</v>
      </c>
      <c r="E117" s="36"/>
      <c r="F117" s="177" t="s">
        <v>936</v>
      </c>
      <c r="G117" s="36"/>
      <c r="H117" s="36"/>
      <c r="I117" s="178"/>
      <c r="J117" s="36"/>
      <c r="K117" s="36"/>
      <c r="L117" s="39"/>
      <c r="M117" s="179"/>
      <c r="N117" s="180"/>
      <c r="O117" s="64"/>
      <c r="P117" s="64"/>
      <c r="Q117" s="64"/>
      <c r="R117" s="64"/>
      <c r="S117" s="64"/>
      <c r="T117" s="65"/>
      <c r="U117" s="34"/>
      <c r="V117" s="34"/>
      <c r="W117" s="34"/>
      <c r="X117" s="34"/>
      <c r="Y117" s="34"/>
      <c r="Z117" s="34"/>
      <c r="AA117" s="34"/>
      <c r="AB117" s="34"/>
      <c r="AC117" s="34"/>
      <c r="AD117" s="34"/>
      <c r="AE117" s="34"/>
      <c r="AT117" s="17" t="s">
        <v>218</v>
      </c>
      <c r="AU117" s="17" t="s">
        <v>85</v>
      </c>
    </row>
    <row r="118" spans="1:65" s="12" customFormat="1" x14ac:dyDescent="0.2">
      <c r="B118" s="181"/>
      <c r="C118" s="182"/>
      <c r="D118" s="176" t="s">
        <v>220</v>
      </c>
      <c r="E118" s="183" t="s">
        <v>35</v>
      </c>
      <c r="F118" s="184" t="s">
        <v>937</v>
      </c>
      <c r="G118" s="182"/>
      <c r="H118" s="185">
        <v>18</v>
      </c>
      <c r="I118" s="186"/>
      <c r="J118" s="182"/>
      <c r="K118" s="182"/>
      <c r="L118" s="187"/>
      <c r="M118" s="188"/>
      <c r="N118" s="189"/>
      <c r="O118" s="189"/>
      <c r="P118" s="189"/>
      <c r="Q118" s="189"/>
      <c r="R118" s="189"/>
      <c r="S118" s="189"/>
      <c r="T118" s="190"/>
      <c r="AT118" s="191" t="s">
        <v>220</v>
      </c>
      <c r="AU118" s="191" t="s">
        <v>85</v>
      </c>
      <c r="AV118" s="12" t="s">
        <v>85</v>
      </c>
      <c r="AW118" s="12" t="s">
        <v>37</v>
      </c>
      <c r="AX118" s="12" t="s">
        <v>83</v>
      </c>
      <c r="AY118" s="191" t="s">
        <v>215</v>
      </c>
    </row>
    <row r="119" spans="1:65" s="2" customFormat="1" ht="48" x14ac:dyDescent="0.2">
      <c r="A119" s="34"/>
      <c r="B119" s="35"/>
      <c r="C119" s="208" t="s">
        <v>267</v>
      </c>
      <c r="D119" s="208" t="s">
        <v>366</v>
      </c>
      <c r="E119" s="209" t="s">
        <v>442</v>
      </c>
      <c r="F119" s="210" t="s">
        <v>443</v>
      </c>
      <c r="G119" s="211" t="s">
        <v>402</v>
      </c>
      <c r="H119" s="212">
        <v>2950</v>
      </c>
      <c r="I119" s="213"/>
      <c r="J119" s="214">
        <f>ROUND(I119*H119,2)</f>
        <v>0</v>
      </c>
      <c r="K119" s="210" t="s">
        <v>213</v>
      </c>
      <c r="L119" s="39"/>
      <c r="M119" s="215" t="s">
        <v>35</v>
      </c>
      <c r="N119" s="216" t="s">
        <v>47</v>
      </c>
      <c r="O119" s="64"/>
      <c r="P119" s="172">
        <f>O119*H119</f>
        <v>0</v>
      </c>
      <c r="Q119" s="172">
        <v>0</v>
      </c>
      <c r="R119" s="172">
        <f>Q119*H119</f>
        <v>0</v>
      </c>
      <c r="S119" s="172">
        <v>0</v>
      </c>
      <c r="T119" s="173">
        <f>S119*H119</f>
        <v>0</v>
      </c>
      <c r="U119" s="34"/>
      <c r="V119" s="34"/>
      <c r="W119" s="34"/>
      <c r="X119" s="34"/>
      <c r="Y119" s="34"/>
      <c r="Z119" s="34"/>
      <c r="AA119" s="34"/>
      <c r="AB119" s="34"/>
      <c r="AC119" s="34"/>
      <c r="AD119" s="34"/>
      <c r="AE119" s="34"/>
      <c r="AR119" s="174" t="s">
        <v>216</v>
      </c>
      <c r="AT119" s="174" t="s">
        <v>366</v>
      </c>
      <c r="AU119" s="174" t="s">
        <v>85</v>
      </c>
      <c r="AY119" s="17" t="s">
        <v>215</v>
      </c>
      <c r="BE119" s="175">
        <f>IF(N119="základní",J119,0)</f>
        <v>0</v>
      </c>
      <c r="BF119" s="175">
        <f>IF(N119="snížená",J119,0)</f>
        <v>0</v>
      </c>
      <c r="BG119" s="175">
        <f>IF(N119="zákl. přenesená",J119,0)</f>
        <v>0</v>
      </c>
      <c r="BH119" s="175">
        <f>IF(N119="sníž. přenesená",J119,0)</f>
        <v>0</v>
      </c>
      <c r="BI119" s="175">
        <f>IF(N119="nulová",J119,0)</f>
        <v>0</v>
      </c>
      <c r="BJ119" s="17" t="s">
        <v>83</v>
      </c>
      <c r="BK119" s="175">
        <f>ROUND(I119*H119,2)</f>
        <v>0</v>
      </c>
      <c r="BL119" s="17" t="s">
        <v>216</v>
      </c>
      <c r="BM119" s="174" t="s">
        <v>849</v>
      </c>
    </row>
    <row r="120" spans="1:65" s="2" customFormat="1" ht="19.5" x14ac:dyDescent="0.2">
      <c r="A120" s="34"/>
      <c r="B120" s="35"/>
      <c r="C120" s="36"/>
      <c r="D120" s="176" t="s">
        <v>218</v>
      </c>
      <c r="E120" s="36"/>
      <c r="F120" s="177" t="s">
        <v>938</v>
      </c>
      <c r="G120" s="36"/>
      <c r="H120" s="36"/>
      <c r="I120" s="178"/>
      <c r="J120" s="36"/>
      <c r="K120" s="36"/>
      <c r="L120" s="39"/>
      <c r="M120" s="179"/>
      <c r="N120" s="180"/>
      <c r="O120" s="64"/>
      <c r="P120" s="64"/>
      <c r="Q120" s="64"/>
      <c r="R120" s="64"/>
      <c r="S120" s="64"/>
      <c r="T120" s="65"/>
      <c r="U120" s="34"/>
      <c r="V120" s="34"/>
      <c r="W120" s="34"/>
      <c r="X120" s="34"/>
      <c r="Y120" s="34"/>
      <c r="Z120" s="34"/>
      <c r="AA120" s="34"/>
      <c r="AB120" s="34"/>
      <c r="AC120" s="34"/>
      <c r="AD120" s="34"/>
      <c r="AE120" s="34"/>
      <c r="AT120" s="17" t="s">
        <v>218</v>
      </c>
      <c r="AU120" s="17" t="s">
        <v>85</v>
      </c>
    </row>
    <row r="121" spans="1:65" s="12" customFormat="1" x14ac:dyDescent="0.2">
      <c r="B121" s="181"/>
      <c r="C121" s="182"/>
      <c r="D121" s="176" t="s">
        <v>220</v>
      </c>
      <c r="E121" s="183" t="s">
        <v>35</v>
      </c>
      <c r="F121" s="184" t="s">
        <v>939</v>
      </c>
      <c r="G121" s="182"/>
      <c r="H121" s="185">
        <v>2950</v>
      </c>
      <c r="I121" s="186"/>
      <c r="J121" s="182"/>
      <c r="K121" s="182"/>
      <c r="L121" s="187"/>
      <c r="M121" s="188"/>
      <c r="N121" s="189"/>
      <c r="O121" s="189"/>
      <c r="P121" s="189"/>
      <c r="Q121" s="189"/>
      <c r="R121" s="189"/>
      <c r="S121" s="189"/>
      <c r="T121" s="190"/>
      <c r="AT121" s="191" t="s">
        <v>220</v>
      </c>
      <c r="AU121" s="191" t="s">
        <v>85</v>
      </c>
      <c r="AV121" s="12" t="s">
        <v>85</v>
      </c>
      <c r="AW121" s="12" t="s">
        <v>37</v>
      </c>
      <c r="AX121" s="12" t="s">
        <v>83</v>
      </c>
      <c r="AY121" s="191" t="s">
        <v>215</v>
      </c>
    </row>
    <row r="122" spans="1:65" s="2" customFormat="1" ht="48" x14ac:dyDescent="0.2">
      <c r="A122" s="34"/>
      <c r="B122" s="35"/>
      <c r="C122" s="208" t="s">
        <v>272</v>
      </c>
      <c r="D122" s="208" t="s">
        <v>366</v>
      </c>
      <c r="E122" s="209" t="s">
        <v>447</v>
      </c>
      <c r="F122" s="210" t="s">
        <v>448</v>
      </c>
      <c r="G122" s="211" t="s">
        <v>402</v>
      </c>
      <c r="H122" s="212">
        <v>2950</v>
      </c>
      <c r="I122" s="213"/>
      <c r="J122" s="214">
        <f>ROUND(I122*H122,2)</f>
        <v>0</v>
      </c>
      <c r="K122" s="210" t="s">
        <v>213</v>
      </c>
      <c r="L122" s="39"/>
      <c r="M122" s="215" t="s">
        <v>35</v>
      </c>
      <c r="N122" s="216" t="s">
        <v>47</v>
      </c>
      <c r="O122" s="64"/>
      <c r="P122" s="172">
        <f>O122*H122</f>
        <v>0</v>
      </c>
      <c r="Q122" s="172">
        <v>0</v>
      </c>
      <c r="R122" s="172">
        <f>Q122*H122</f>
        <v>0</v>
      </c>
      <c r="S122" s="172">
        <v>0</v>
      </c>
      <c r="T122" s="173">
        <f>S122*H122</f>
        <v>0</v>
      </c>
      <c r="U122" s="34"/>
      <c r="V122" s="34"/>
      <c r="W122" s="34"/>
      <c r="X122" s="34"/>
      <c r="Y122" s="34"/>
      <c r="Z122" s="34"/>
      <c r="AA122" s="34"/>
      <c r="AB122" s="34"/>
      <c r="AC122" s="34"/>
      <c r="AD122" s="34"/>
      <c r="AE122" s="34"/>
      <c r="AR122" s="174" t="s">
        <v>216</v>
      </c>
      <c r="AT122" s="174" t="s">
        <v>366</v>
      </c>
      <c r="AU122" s="174" t="s">
        <v>85</v>
      </c>
      <c r="AY122" s="17" t="s">
        <v>215</v>
      </c>
      <c r="BE122" s="175">
        <f>IF(N122="základní",J122,0)</f>
        <v>0</v>
      </c>
      <c r="BF122" s="175">
        <f>IF(N122="snížená",J122,0)</f>
        <v>0</v>
      </c>
      <c r="BG122" s="175">
        <f>IF(N122="zákl. přenesená",J122,0)</f>
        <v>0</v>
      </c>
      <c r="BH122" s="175">
        <f>IF(N122="sníž. přenesená",J122,0)</f>
        <v>0</v>
      </c>
      <c r="BI122" s="175">
        <f>IF(N122="nulová",J122,0)</f>
        <v>0</v>
      </c>
      <c r="BJ122" s="17" t="s">
        <v>83</v>
      </c>
      <c r="BK122" s="175">
        <f>ROUND(I122*H122,2)</f>
        <v>0</v>
      </c>
      <c r="BL122" s="17" t="s">
        <v>216</v>
      </c>
      <c r="BM122" s="174" t="s">
        <v>851</v>
      </c>
    </row>
    <row r="123" spans="1:65" s="2" customFormat="1" ht="19.5" x14ac:dyDescent="0.2">
      <c r="A123" s="34"/>
      <c r="B123" s="35"/>
      <c r="C123" s="36"/>
      <c r="D123" s="176" t="s">
        <v>218</v>
      </c>
      <c r="E123" s="36"/>
      <c r="F123" s="177" t="s">
        <v>940</v>
      </c>
      <c r="G123" s="36"/>
      <c r="H123" s="36"/>
      <c r="I123" s="178"/>
      <c r="J123" s="36"/>
      <c r="K123" s="36"/>
      <c r="L123" s="39"/>
      <c r="M123" s="179"/>
      <c r="N123" s="180"/>
      <c r="O123" s="64"/>
      <c r="P123" s="64"/>
      <c r="Q123" s="64"/>
      <c r="R123" s="64"/>
      <c r="S123" s="64"/>
      <c r="T123" s="65"/>
      <c r="U123" s="34"/>
      <c r="V123" s="34"/>
      <c r="W123" s="34"/>
      <c r="X123" s="34"/>
      <c r="Y123" s="34"/>
      <c r="Z123" s="34"/>
      <c r="AA123" s="34"/>
      <c r="AB123" s="34"/>
      <c r="AC123" s="34"/>
      <c r="AD123" s="34"/>
      <c r="AE123" s="34"/>
      <c r="AT123" s="17" t="s">
        <v>218</v>
      </c>
      <c r="AU123" s="17" t="s">
        <v>85</v>
      </c>
    </row>
    <row r="124" spans="1:65" s="12" customFormat="1" x14ac:dyDescent="0.2">
      <c r="B124" s="181"/>
      <c r="C124" s="182"/>
      <c r="D124" s="176" t="s">
        <v>220</v>
      </c>
      <c r="E124" s="183" t="s">
        <v>35</v>
      </c>
      <c r="F124" s="184" t="s">
        <v>939</v>
      </c>
      <c r="G124" s="182"/>
      <c r="H124" s="185">
        <v>2950</v>
      </c>
      <c r="I124" s="186"/>
      <c r="J124" s="182"/>
      <c r="K124" s="182"/>
      <c r="L124" s="187"/>
      <c r="M124" s="188"/>
      <c r="N124" s="189"/>
      <c r="O124" s="189"/>
      <c r="P124" s="189"/>
      <c r="Q124" s="189"/>
      <c r="R124" s="189"/>
      <c r="S124" s="189"/>
      <c r="T124" s="190"/>
      <c r="AT124" s="191" t="s">
        <v>220</v>
      </c>
      <c r="AU124" s="191" t="s">
        <v>85</v>
      </c>
      <c r="AV124" s="12" t="s">
        <v>85</v>
      </c>
      <c r="AW124" s="12" t="s">
        <v>37</v>
      </c>
      <c r="AX124" s="12" t="s">
        <v>83</v>
      </c>
      <c r="AY124" s="191" t="s">
        <v>215</v>
      </c>
    </row>
    <row r="125" spans="1:65" s="2" customFormat="1" ht="66.75" customHeight="1" x14ac:dyDescent="0.2">
      <c r="A125" s="34"/>
      <c r="B125" s="35"/>
      <c r="C125" s="208" t="s">
        <v>276</v>
      </c>
      <c r="D125" s="208" t="s">
        <v>366</v>
      </c>
      <c r="E125" s="209" t="s">
        <v>941</v>
      </c>
      <c r="F125" s="210" t="s">
        <v>942</v>
      </c>
      <c r="G125" s="211" t="s">
        <v>438</v>
      </c>
      <c r="H125" s="212">
        <v>5</v>
      </c>
      <c r="I125" s="213"/>
      <c r="J125" s="214">
        <f>ROUND(I125*H125,2)</f>
        <v>0</v>
      </c>
      <c r="K125" s="210" t="s">
        <v>213</v>
      </c>
      <c r="L125" s="39"/>
      <c r="M125" s="215" t="s">
        <v>35</v>
      </c>
      <c r="N125" s="216" t="s">
        <v>47</v>
      </c>
      <c r="O125" s="64"/>
      <c r="P125" s="172">
        <f>O125*H125</f>
        <v>0</v>
      </c>
      <c r="Q125" s="172">
        <v>0</v>
      </c>
      <c r="R125" s="172">
        <f>Q125*H125</f>
        <v>0</v>
      </c>
      <c r="S125" s="172">
        <v>0</v>
      </c>
      <c r="T125" s="173">
        <f>S125*H125</f>
        <v>0</v>
      </c>
      <c r="U125" s="34"/>
      <c r="V125" s="34"/>
      <c r="W125" s="34"/>
      <c r="X125" s="34"/>
      <c r="Y125" s="34"/>
      <c r="Z125" s="34"/>
      <c r="AA125" s="34"/>
      <c r="AB125" s="34"/>
      <c r="AC125" s="34"/>
      <c r="AD125" s="34"/>
      <c r="AE125" s="34"/>
      <c r="AR125" s="174" t="s">
        <v>216</v>
      </c>
      <c r="AT125" s="174" t="s">
        <v>366</v>
      </c>
      <c r="AU125" s="174" t="s">
        <v>85</v>
      </c>
      <c r="AY125" s="17" t="s">
        <v>215</v>
      </c>
      <c r="BE125" s="175">
        <f>IF(N125="základní",J125,0)</f>
        <v>0</v>
      </c>
      <c r="BF125" s="175">
        <f>IF(N125="snížená",J125,0)</f>
        <v>0</v>
      </c>
      <c r="BG125" s="175">
        <f>IF(N125="zákl. přenesená",J125,0)</f>
        <v>0</v>
      </c>
      <c r="BH125" s="175">
        <f>IF(N125="sníž. přenesená",J125,0)</f>
        <v>0</v>
      </c>
      <c r="BI125" s="175">
        <f>IF(N125="nulová",J125,0)</f>
        <v>0</v>
      </c>
      <c r="BJ125" s="17" t="s">
        <v>83</v>
      </c>
      <c r="BK125" s="175">
        <f>ROUND(I125*H125,2)</f>
        <v>0</v>
      </c>
      <c r="BL125" s="17" t="s">
        <v>216</v>
      </c>
      <c r="BM125" s="174" t="s">
        <v>943</v>
      </c>
    </row>
    <row r="126" spans="1:65" s="12" customFormat="1" x14ac:dyDescent="0.2">
      <c r="B126" s="181"/>
      <c r="C126" s="182"/>
      <c r="D126" s="176" t="s">
        <v>220</v>
      </c>
      <c r="E126" s="183" t="s">
        <v>35</v>
      </c>
      <c r="F126" s="184" t="s">
        <v>236</v>
      </c>
      <c r="G126" s="182"/>
      <c r="H126" s="185">
        <v>5</v>
      </c>
      <c r="I126" s="186"/>
      <c r="J126" s="182"/>
      <c r="K126" s="182"/>
      <c r="L126" s="187"/>
      <c r="M126" s="188"/>
      <c r="N126" s="189"/>
      <c r="O126" s="189"/>
      <c r="P126" s="189"/>
      <c r="Q126" s="189"/>
      <c r="R126" s="189"/>
      <c r="S126" s="189"/>
      <c r="T126" s="190"/>
      <c r="AT126" s="191" t="s">
        <v>220</v>
      </c>
      <c r="AU126" s="191" t="s">
        <v>85</v>
      </c>
      <c r="AV126" s="12" t="s">
        <v>85</v>
      </c>
      <c r="AW126" s="12" t="s">
        <v>37</v>
      </c>
      <c r="AX126" s="12" t="s">
        <v>83</v>
      </c>
      <c r="AY126" s="191" t="s">
        <v>215</v>
      </c>
    </row>
    <row r="127" spans="1:65" s="2" customFormat="1" ht="55.5" customHeight="1" x14ac:dyDescent="0.2">
      <c r="A127" s="34"/>
      <c r="B127" s="35"/>
      <c r="C127" s="208" t="s">
        <v>8</v>
      </c>
      <c r="D127" s="208" t="s">
        <v>366</v>
      </c>
      <c r="E127" s="209" t="s">
        <v>436</v>
      </c>
      <c r="F127" s="210" t="s">
        <v>437</v>
      </c>
      <c r="G127" s="211" t="s">
        <v>438</v>
      </c>
      <c r="H127" s="212">
        <v>9</v>
      </c>
      <c r="I127" s="213"/>
      <c r="J127" s="214">
        <f>ROUND(I127*H127,2)</f>
        <v>0</v>
      </c>
      <c r="K127" s="210" t="s">
        <v>213</v>
      </c>
      <c r="L127" s="39"/>
      <c r="M127" s="215" t="s">
        <v>35</v>
      </c>
      <c r="N127" s="216" t="s">
        <v>47</v>
      </c>
      <c r="O127" s="64"/>
      <c r="P127" s="172">
        <f>O127*H127</f>
        <v>0</v>
      </c>
      <c r="Q127" s="172">
        <v>0</v>
      </c>
      <c r="R127" s="172">
        <f>Q127*H127</f>
        <v>0</v>
      </c>
      <c r="S127" s="172">
        <v>0</v>
      </c>
      <c r="T127" s="173">
        <f>S127*H127</f>
        <v>0</v>
      </c>
      <c r="U127" s="34"/>
      <c r="V127" s="34"/>
      <c r="W127" s="34"/>
      <c r="X127" s="34"/>
      <c r="Y127" s="34"/>
      <c r="Z127" s="34"/>
      <c r="AA127" s="34"/>
      <c r="AB127" s="34"/>
      <c r="AC127" s="34"/>
      <c r="AD127" s="34"/>
      <c r="AE127" s="34"/>
      <c r="AR127" s="174" t="s">
        <v>216</v>
      </c>
      <c r="AT127" s="174" t="s">
        <v>366</v>
      </c>
      <c r="AU127" s="174" t="s">
        <v>85</v>
      </c>
      <c r="AY127" s="17" t="s">
        <v>215</v>
      </c>
      <c r="BE127" s="175">
        <f>IF(N127="základní",J127,0)</f>
        <v>0</v>
      </c>
      <c r="BF127" s="175">
        <f>IF(N127="snížená",J127,0)</f>
        <v>0</v>
      </c>
      <c r="BG127" s="175">
        <f>IF(N127="zákl. přenesená",J127,0)</f>
        <v>0</v>
      </c>
      <c r="BH127" s="175">
        <f>IF(N127="sníž. přenesená",J127,0)</f>
        <v>0</v>
      </c>
      <c r="BI127" s="175">
        <f>IF(N127="nulová",J127,0)</f>
        <v>0</v>
      </c>
      <c r="BJ127" s="17" t="s">
        <v>83</v>
      </c>
      <c r="BK127" s="175">
        <f>ROUND(I127*H127,2)</f>
        <v>0</v>
      </c>
      <c r="BL127" s="17" t="s">
        <v>216</v>
      </c>
      <c r="BM127" s="174" t="s">
        <v>439</v>
      </c>
    </row>
    <row r="128" spans="1:65" s="2" customFormat="1" ht="29.25" x14ac:dyDescent="0.2">
      <c r="A128" s="34"/>
      <c r="B128" s="35"/>
      <c r="C128" s="36"/>
      <c r="D128" s="176" t="s">
        <v>218</v>
      </c>
      <c r="E128" s="36"/>
      <c r="F128" s="177" t="s">
        <v>944</v>
      </c>
      <c r="G128" s="36"/>
      <c r="H128" s="36"/>
      <c r="I128" s="178"/>
      <c r="J128" s="36"/>
      <c r="K128" s="36"/>
      <c r="L128" s="39"/>
      <c r="M128" s="179"/>
      <c r="N128" s="180"/>
      <c r="O128" s="64"/>
      <c r="P128" s="64"/>
      <c r="Q128" s="64"/>
      <c r="R128" s="64"/>
      <c r="S128" s="64"/>
      <c r="T128" s="65"/>
      <c r="U128" s="34"/>
      <c r="V128" s="34"/>
      <c r="W128" s="34"/>
      <c r="X128" s="34"/>
      <c r="Y128" s="34"/>
      <c r="Z128" s="34"/>
      <c r="AA128" s="34"/>
      <c r="AB128" s="34"/>
      <c r="AC128" s="34"/>
      <c r="AD128" s="34"/>
      <c r="AE128" s="34"/>
      <c r="AT128" s="17" t="s">
        <v>218</v>
      </c>
      <c r="AU128" s="17" t="s">
        <v>85</v>
      </c>
    </row>
    <row r="129" spans="1:65" s="12" customFormat="1" x14ac:dyDescent="0.2">
      <c r="B129" s="181"/>
      <c r="C129" s="182"/>
      <c r="D129" s="176" t="s">
        <v>220</v>
      </c>
      <c r="E129" s="183" t="s">
        <v>35</v>
      </c>
      <c r="F129" s="184" t="s">
        <v>945</v>
      </c>
      <c r="G129" s="182"/>
      <c r="H129" s="185">
        <v>9</v>
      </c>
      <c r="I129" s="186"/>
      <c r="J129" s="182"/>
      <c r="K129" s="182"/>
      <c r="L129" s="187"/>
      <c r="M129" s="188"/>
      <c r="N129" s="189"/>
      <c r="O129" s="189"/>
      <c r="P129" s="189"/>
      <c r="Q129" s="189"/>
      <c r="R129" s="189"/>
      <c r="S129" s="189"/>
      <c r="T129" s="190"/>
      <c r="AT129" s="191" t="s">
        <v>220</v>
      </c>
      <c r="AU129" s="191" t="s">
        <v>85</v>
      </c>
      <c r="AV129" s="12" t="s">
        <v>85</v>
      </c>
      <c r="AW129" s="12" t="s">
        <v>37</v>
      </c>
      <c r="AX129" s="12" t="s">
        <v>83</v>
      </c>
      <c r="AY129" s="191" t="s">
        <v>215</v>
      </c>
    </row>
    <row r="130" spans="1:65" s="2" customFormat="1" ht="48" x14ac:dyDescent="0.2">
      <c r="A130" s="34"/>
      <c r="B130" s="35"/>
      <c r="C130" s="208" t="s">
        <v>283</v>
      </c>
      <c r="D130" s="208" t="s">
        <v>366</v>
      </c>
      <c r="E130" s="209" t="s">
        <v>852</v>
      </c>
      <c r="F130" s="210" t="s">
        <v>853</v>
      </c>
      <c r="G130" s="211" t="s">
        <v>438</v>
      </c>
      <c r="H130" s="212">
        <v>9</v>
      </c>
      <c r="I130" s="213"/>
      <c r="J130" s="214">
        <f>ROUND(I130*H130,2)</f>
        <v>0</v>
      </c>
      <c r="K130" s="210" t="s">
        <v>213</v>
      </c>
      <c r="L130" s="39"/>
      <c r="M130" s="215" t="s">
        <v>35</v>
      </c>
      <c r="N130" s="216" t="s">
        <v>47</v>
      </c>
      <c r="O130" s="64"/>
      <c r="P130" s="172">
        <f>O130*H130</f>
        <v>0</v>
      </c>
      <c r="Q130" s="172">
        <v>0</v>
      </c>
      <c r="R130" s="172">
        <f>Q130*H130</f>
        <v>0</v>
      </c>
      <c r="S130" s="172">
        <v>0</v>
      </c>
      <c r="T130" s="173">
        <f>S130*H130</f>
        <v>0</v>
      </c>
      <c r="U130" s="34"/>
      <c r="V130" s="34"/>
      <c r="W130" s="34"/>
      <c r="X130" s="34"/>
      <c r="Y130" s="34"/>
      <c r="Z130" s="34"/>
      <c r="AA130" s="34"/>
      <c r="AB130" s="34"/>
      <c r="AC130" s="34"/>
      <c r="AD130" s="34"/>
      <c r="AE130" s="34"/>
      <c r="AR130" s="174" t="s">
        <v>216</v>
      </c>
      <c r="AT130" s="174" t="s">
        <v>366</v>
      </c>
      <c r="AU130" s="174" t="s">
        <v>85</v>
      </c>
      <c r="AY130" s="17" t="s">
        <v>215</v>
      </c>
      <c r="BE130" s="175">
        <f>IF(N130="základní",J130,0)</f>
        <v>0</v>
      </c>
      <c r="BF130" s="175">
        <f>IF(N130="snížená",J130,0)</f>
        <v>0</v>
      </c>
      <c r="BG130" s="175">
        <f>IF(N130="zákl. přenesená",J130,0)</f>
        <v>0</v>
      </c>
      <c r="BH130" s="175">
        <f>IF(N130="sníž. přenesená",J130,0)</f>
        <v>0</v>
      </c>
      <c r="BI130" s="175">
        <f>IF(N130="nulová",J130,0)</f>
        <v>0</v>
      </c>
      <c r="BJ130" s="17" t="s">
        <v>83</v>
      </c>
      <c r="BK130" s="175">
        <f>ROUND(I130*H130,2)</f>
        <v>0</v>
      </c>
      <c r="BL130" s="17" t="s">
        <v>216</v>
      </c>
      <c r="BM130" s="174" t="s">
        <v>854</v>
      </c>
    </row>
    <row r="131" spans="1:65" s="12" customFormat="1" x14ac:dyDescent="0.2">
      <c r="B131" s="181"/>
      <c r="C131" s="182"/>
      <c r="D131" s="176" t="s">
        <v>220</v>
      </c>
      <c r="E131" s="183" t="s">
        <v>35</v>
      </c>
      <c r="F131" s="184" t="s">
        <v>945</v>
      </c>
      <c r="G131" s="182"/>
      <c r="H131" s="185">
        <v>9</v>
      </c>
      <c r="I131" s="186"/>
      <c r="J131" s="182"/>
      <c r="K131" s="182"/>
      <c r="L131" s="187"/>
      <c r="M131" s="188"/>
      <c r="N131" s="189"/>
      <c r="O131" s="189"/>
      <c r="P131" s="189"/>
      <c r="Q131" s="189"/>
      <c r="R131" s="189"/>
      <c r="S131" s="189"/>
      <c r="T131" s="190"/>
      <c r="AT131" s="191" t="s">
        <v>220</v>
      </c>
      <c r="AU131" s="191" t="s">
        <v>85</v>
      </c>
      <c r="AV131" s="12" t="s">
        <v>85</v>
      </c>
      <c r="AW131" s="12" t="s">
        <v>37</v>
      </c>
      <c r="AX131" s="12" t="s">
        <v>83</v>
      </c>
      <c r="AY131" s="191" t="s">
        <v>215</v>
      </c>
    </row>
    <row r="132" spans="1:65" s="2" customFormat="1" ht="33" customHeight="1" x14ac:dyDescent="0.2">
      <c r="A132" s="34"/>
      <c r="B132" s="35"/>
      <c r="C132" s="208" t="s">
        <v>287</v>
      </c>
      <c r="D132" s="208" t="s">
        <v>366</v>
      </c>
      <c r="E132" s="209" t="s">
        <v>394</v>
      </c>
      <c r="F132" s="210" t="s">
        <v>395</v>
      </c>
      <c r="G132" s="211" t="s">
        <v>396</v>
      </c>
      <c r="H132" s="212">
        <v>1.5</v>
      </c>
      <c r="I132" s="213"/>
      <c r="J132" s="214">
        <f>ROUND(I132*H132,2)</f>
        <v>0</v>
      </c>
      <c r="K132" s="210" t="s">
        <v>213</v>
      </c>
      <c r="L132" s="39"/>
      <c r="M132" s="215" t="s">
        <v>35</v>
      </c>
      <c r="N132" s="216" t="s">
        <v>47</v>
      </c>
      <c r="O132" s="64"/>
      <c r="P132" s="172">
        <f>O132*H132</f>
        <v>0</v>
      </c>
      <c r="Q132" s="172">
        <v>0</v>
      </c>
      <c r="R132" s="172">
        <f>Q132*H132</f>
        <v>0</v>
      </c>
      <c r="S132" s="172">
        <v>0</v>
      </c>
      <c r="T132" s="173">
        <f>S132*H132</f>
        <v>0</v>
      </c>
      <c r="U132" s="34"/>
      <c r="V132" s="34"/>
      <c r="W132" s="34"/>
      <c r="X132" s="34"/>
      <c r="Y132" s="34"/>
      <c r="Z132" s="34"/>
      <c r="AA132" s="34"/>
      <c r="AB132" s="34"/>
      <c r="AC132" s="34"/>
      <c r="AD132" s="34"/>
      <c r="AE132" s="34"/>
      <c r="AR132" s="174" t="s">
        <v>216</v>
      </c>
      <c r="AT132" s="174" t="s">
        <v>366</v>
      </c>
      <c r="AU132" s="174" t="s">
        <v>85</v>
      </c>
      <c r="AY132" s="17" t="s">
        <v>215</v>
      </c>
      <c r="BE132" s="175">
        <f>IF(N132="základní",J132,0)</f>
        <v>0</v>
      </c>
      <c r="BF132" s="175">
        <f>IF(N132="snížená",J132,0)</f>
        <v>0</v>
      </c>
      <c r="BG132" s="175">
        <f>IF(N132="zákl. přenesená",J132,0)</f>
        <v>0</v>
      </c>
      <c r="BH132" s="175">
        <f>IF(N132="sníž. přenesená",J132,0)</f>
        <v>0</v>
      </c>
      <c r="BI132" s="175">
        <f>IF(N132="nulová",J132,0)</f>
        <v>0</v>
      </c>
      <c r="BJ132" s="17" t="s">
        <v>83</v>
      </c>
      <c r="BK132" s="175">
        <f>ROUND(I132*H132,2)</f>
        <v>0</v>
      </c>
      <c r="BL132" s="17" t="s">
        <v>216</v>
      </c>
      <c r="BM132" s="174" t="s">
        <v>946</v>
      </c>
    </row>
    <row r="133" spans="1:65" s="12" customFormat="1" x14ac:dyDescent="0.2">
      <c r="B133" s="181"/>
      <c r="C133" s="182"/>
      <c r="D133" s="176" t="s">
        <v>220</v>
      </c>
      <c r="E133" s="183" t="s">
        <v>35</v>
      </c>
      <c r="F133" s="184" t="s">
        <v>947</v>
      </c>
      <c r="G133" s="182"/>
      <c r="H133" s="185">
        <v>1.5</v>
      </c>
      <c r="I133" s="186"/>
      <c r="J133" s="182"/>
      <c r="K133" s="182"/>
      <c r="L133" s="187"/>
      <c r="M133" s="188"/>
      <c r="N133" s="189"/>
      <c r="O133" s="189"/>
      <c r="P133" s="189"/>
      <c r="Q133" s="189"/>
      <c r="R133" s="189"/>
      <c r="S133" s="189"/>
      <c r="T133" s="190"/>
      <c r="AT133" s="191" t="s">
        <v>220</v>
      </c>
      <c r="AU133" s="191" t="s">
        <v>85</v>
      </c>
      <c r="AV133" s="12" t="s">
        <v>85</v>
      </c>
      <c r="AW133" s="12" t="s">
        <v>37</v>
      </c>
      <c r="AX133" s="12" t="s">
        <v>83</v>
      </c>
      <c r="AY133" s="191" t="s">
        <v>215</v>
      </c>
    </row>
    <row r="134" spans="1:65" s="2" customFormat="1" ht="60" x14ac:dyDescent="0.2">
      <c r="A134" s="34"/>
      <c r="B134" s="35"/>
      <c r="C134" s="208" t="s">
        <v>291</v>
      </c>
      <c r="D134" s="208" t="s">
        <v>366</v>
      </c>
      <c r="E134" s="209" t="s">
        <v>866</v>
      </c>
      <c r="F134" s="210" t="s">
        <v>867</v>
      </c>
      <c r="G134" s="211" t="s">
        <v>396</v>
      </c>
      <c r="H134" s="212">
        <v>1.5</v>
      </c>
      <c r="I134" s="213"/>
      <c r="J134" s="214">
        <f>ROUND(I134*H134,2)</f>
        <v>0</v>
      </c>
      <c r="K134" s="210" t="s">
        <v>213</v>
      </c>
      <c r="L134" s="39"/>
      <c r="M134" s="215" t="s">
        <v>35</v>
      </c>
      <c r="N134" s="216" t="s">
        <v>47</v>
      </c>
      <c r="O134" s="64"/>
      <c r="P134" s="172">
        <f>O134*H134</f>
        <v>0</v>
      </c>
      <c r="Q134" s="172">
        <v>0</v>
      </c>
      <c r="R134" s="172">
        <f>Q134*H134</f>
        <v>0</v>
      </c>
      <c r="S134" s="172">
        <v>0</v>
      </c>
      <c r="T134" s="173">
        <f>S134*H134</f>
        <v>0</v>
      </c>
      <c r="U134" s="34"/>
      <c r="V134" s="34"/>
      <c r="W134" s="34"/>
      <c r="X134" s="34"/>
      <c r="Y134" s="34"/>
      <c r="Z134" s="34"/>
      <c r="AA134" s="34"/>
      <c r="AB134" s="34"/>
      <c r="AC134" s="34"/>
      <c r="AD134" s="34"/>
      <c r="AE134" s="34"/>
      <c r="AR134" s="174" t="s">
        <v>216</v>
      </c>
      <c r="AT134" s="174" t="s">
        <v>366</v>
      </c>
      <c r="AU134" s="174" t="s">
        <v>85</v>
      </c>
      <c r="AY134" s="17" t="s">
        <v>215</v>
      </c>
      <c r="BE134" s="175">
        <f>IF(N134="základní",J134,0)</f>
        <v>0</v>
      </c>
      <c r="BF134" s="175">
        <f>IF(N134="snížená",J134,0)</f>
        <v>0</v>
      </c>
      <c r="BG134" s="175">
        <f>IF(N134="zákl. přenesená",J134,0)</f>
        <v>0</v>
      </c>
      <c r="BH134" s="175">
        <f>IF(N134="sníž. přenesená",J134,0)</f>
        <v>0</v>
      </c>
      <c r="BI134" s="175">
        <f>IF(N134="nulová",J134,0)</f>
        <v>0</v>
      </c>
      <c r="BJ134" s="17" t="s">
        <v>83</v>
      </c>
      <c r="BK134" s="175">
        <f>ROUND(I134*H134,2)</f>
        <v>0</v>
      </c>
      <c r="BL134" s="17" t="s">
        <v>216</v>
      </c>
      <c r="BM134" s="174" t="s">
        <v>948</v>
      </c>
    </row>
    <row r="135" spans="1:65" s="12" customFormat="1" x14ac:dyDescent="0.2">
      <c r="B135" s="181"/>
      <c r="C135" s="182"/>
      <c r="D135" s="176" t="s">
        <v>220</v>
      </c>
      <c r="E135" s="183" t="s">
        <v>35</v>
      </c>
      <c r="F135" s="184" t="s">
        <v>947</v>
      </c>
      <c r="G135" s="182"/>
      <c r="H135" s="185">
        <v>1.5</v>
      </c>
      <c r="I135" s="186"/>
      <c r="J135" s="182"/>
      <c r="K135" s="182"/>
      <c r="L135" s="187"/>
      <c r="M135" s="188"/>
      <c r="N135" s="189"/>
      <c r="O135" s="189"/>
      <c r="P135" s="189"/>
      <c r="Q135" s="189"/>
      <c r="R135" s="189"/>
      <c r="S135" s="189"/>
      <c r="T135" s="190"/>
      <c r="AT135" s="191" t="s">
        <v>220</v>
      </c>
      <c r="AU135" s="191" t="s">
        <v>85</v>
      </c>
      <c r="AV135" s="12" t="s">
        <v>85</v>
      </c>
      <c r="AW135" s="12" t="s">
        <v>37</v>
      </c>
      <c r="AX135" s="12" t="s">
        <v>83</v>
      </c>
      <c r="AY135" s="191" t="s">
        <v>215</v>
      </c>
    </row>
    <row r="136" spans="1:65" s="2" customFormat="1" ht="24" x14ac:dyDescent="0.2">
      <c r="A136" s="34"/>
      <c r="B136" s="35"/>
      <c r="C136" s="208" t="s">
        <v>295</v>
      </c>
      <c r="D136" s="208" t="s">
        <v>366</v>
      </c>
      <c r="E136" s="209" t="s">
        <v>949</v>
      </c>
      <c r="F136" s="210" t="s">
        <v>950</v>
      </c>
      <c r="G136" s="211" t="s">
        <v>212</v>
      </c>
      <c r="H136" s="212">
        <v>2</v>
      </c>
      <c r="I136" s="213"/>
      <c r="J136" s="214">
        <f>ROUND(I136*H136,2)</f>
        <v>0</v>
      </c>
      <c r="K136" s="210" t="s">
        <v>213</v>
      </c>
      <c r="L136" s="39"/>
      <c r="M136" s="215" t="s">
        <v>35</v>
      </c>
      <c r="N136" s="216" t="s">
        <v>47</v>
      </c>
      <c r="O136" s="64"/>
      <c r="P136" s="172">
        <f>O136*H136</f>
        <v>0</v>
      </c>
      <c r="Q136" s="172">
        <v>0</v>
      </c>
      <c r="R136" s="172">
        <f>Q136*H136</f>
        <v>0</v>
      </c>
      <c r="S136" s="172">
        <v>0</v>
      </c>
      <c r="T136" s="173">
        <f>S136*H136</f>
        <v>0</v>
      </c>
      <c r="U136" s="34"/>
      <c r="V136" s="34"/>
      <c r="W136" s="34"/>
      <c r="X136" s="34"/>
      <c r="Y136" s="34"/>
      <c r="Z136" s="34"/>
      <c r="AA136" s="34"/>
      <c r="AB136" s="34"/>
      <c r="AC136" s="34"/>
      <c r="AD136" s="34"/>
      <c r="AE136" s="34"/>
      <c r="AR136" s="174" t="s">
        <v>216</v>
      </c>
      <c r="AT136" s="174" t="s">
        <v>366</v>
      </c>
      <c r="AU136" s="174" t="s">
        <v>85</v>
      </c>
      <c r="AY136" s="17" t="s">
        <v>215</v>
      </c>
      <c r="BE136" s="175">
        <f>IF(N136="základní",J136,0)</f>
        <v>0</v>
      </c>
      <c r="BF136" s="175">
        <f>IF(N136="snížená",J136,0)</f>
        <v>0</v>
      </c>
      <c r="BG136" s="175">
        <f>IF(N136="zákl. přenesená",J136,0)</f>
        <v>0</v>
      </c>
      <c r="BH136" s="175">
        <f>IF(N136="sníž. přenesená",J136,0)</f>
        <v>0</v>
      </c>
      <c r="BI136" s="175">
        <f>IF(N136="nulová",J136,0)</f>
        <v>0</v>
      </c>
      <c r="BJ136" s="17" t="s">
        <v>83</v>
      </c>
      <c r="BK136" s="175">
        <f>ROUND(I136*H136,2)</f>
        <v>0</v>
      </c>
      <c r="BL136" s="17" t="s">
        <v>216</v>
      </c>
      <c r="BM136" s="174" t="s">
        <v>951</v>
      </c>
    </row>
    <row r="137" spans="1:65" s="12" customFormat="1" x14ac:dyDescent="0.2">
      <c r="B137" s="181"/>
      <c r="C137" s="182"/>
      <c r="D137" s="176" t="s">
        <v>220</v>
      </c>
      <c r="E137" s="183" t="s">
        <v>35</v>
      </c>
      <c r="F137" s="184" t="s">
        <v>254</v>
      </c>
      <c r="G137" s="182"/>
      <c r="H137" s="185">
        <v>2</v>
      </c>
      <c r="I137" s="186"/>
      <c r="J137" s="182"/>
      <c r="K137" s="182"/>
      <c r="L137" s="187"/>
      <c r="M137" s="188"/>
      <c r="N137" s="189"/>
      <c r="O137" s="189"/>
      <c r="P137" s="189"/>
      <c r="Q137" s="189"/>
      <c r="R137" s="189"/>
      <c r="S137" s="189"/>
      <c r="T137" s="190"/>
      <c r="AT137" s="191" t="s">
        <v>220</v>
      </c>
      <c r="AU137" s="191" t="s">
        <v>85</v>
      </c>
      <c r="AV137" s="12" t="s">
        <v>85</v>
      </c>
      <c r="AW137" s="12" t="s">
        <v>37</v>
      </c>
      <c r="AX137" s="12" t="s">
        <v>83</v>
      </c>
      <c r="AY137" s="191" t="s">
        <v>215</v>
      </c>
    </row>
    <row r="138" spans="1:65" s="2" customFormat="1" ht="24" x14ac:dyDescent="0.2">
      <c r="A138" s="34"/>
      <c r="B138" s="35"/>
      <c r="C138" s="208" t="s">
        <v>299</v>
      </c>
      <c r="D138" s="208" t="s">
        <v>366</v>
      </c>
      <c r="E138" s="209" t="s">
        <v>480</v>
      </c>
      <c r="F138" s="210" t="s">
        <v>481</v>
      </c>
      <c r="G138" s="211" t="s">
        <v>353</v>
      </c>
      <c r="H138" s="212">
        <v>51.963000000000001</v>
      </c>
      <c r="I138" s="213"/>
      <c r="J138" s="214">
        <f>ROUND(I138*H138,2)</f>
        <v>0</v>
      </c>
      <c r="K138" s="210" t="s">
        <v>213</v>
      </c>
      <c r="L138" s="39"/>
      <c r="M138" s="215" t="s">
        <v>35</v>
      </c>
      <c r="N138" s="216" t="s">
        <v>47</v>
      </c>
      <c r="O138" s="64"/>
      <c r="P138" s="172">
        <f>O138*H138</f>
        <v>0</v>
      </c>
      <c r="Q138" s="172">
        <v>0</v>
      </c>
      <c r="R138" s="172">
        <f>Q138*H138</f>
        <v>0</v>
      </c>
      <c r="S138" s="172">
        <v>0</v>
      </c>
      <c r="T138" s="173">
        <f>S138*H138</f>
        <v>0</v>
      </c>
      <c r="U138" s="34"/>
      <c r="V138" s="34"/>
      <c r="W138" s="34"/>
      <c r="X138" s="34"/>
      <c r="Y138" s="34"/>
      <c r="Z138" s="34"/>
      <c r="AA138" s="34"/>
      <c r="AB138" s="34"/>
      <c r="AC138" s="34"/>
      <c r="AD138" s="34"/>
      <c r="AE138" s="34"/>
      <c r="AR138" s="174" t="s">
        <v>216</v>
      </c>
      <c r="AT138" s="174" t="s">
        <v>366</v>
      </c>
      <c r="AU138" s="174" t="s">
        <v>85</v>
      </c>
      <c r="AY138" s="17" t="s">
        <v>215</v>
      </c>
      <c r="BE138" s="175">
        <f>IF(N138="základní",J138,0)</f>
        <v>0</v>
      </c>
      <c r="BF138" s="175">
        <f>IF(N138="snížená",J138,0)</f>
        <v>0</v>
      </c>
      <c r="BG138" s="175">
        <f>IF(N138="zákl. přenesená",J138,0)</f>
        <v>0</v>
      </c>
      <c r="BH138" s="175">
        <f>IF(N138="sníž. přenesená",J138,0)</f>
        <v>0</v>
      </c>
      <c r="BI138" s="175">
        <f>IF(N138="nulová",J138,0)</f>
        <v>0</v>
      </c>
      <c r="BJ138" s="17" t="s">
        <v>83</v>
      </c>
      <c r="BK138" s="175">
        <f>ROUND(I138*H138,2)</f>
        <v>0</v>
      </c>
      <c r="BL138" s="17" t="s">
        <v>216</v>
      </c>
      <c r="BM138" s="174" t="s">
        <v>952</v>
      </c>
    </row>
    <row r="139" spans="1:65" s="12" customFormat="1" x14ac:dyDescent="0.2">
      <c r="B139" s="181"/>
      <c r="C139" s="182"/>
      <c r="D139" s="176" t="s">
        <v>220</v>
      </c>
      <c r="E139" s="183" t="s">
        <v>35</v>
      </c>
      <c r="F139" s="184" t="s">
        <v>953</v>
      </c>
      <c r="G139" s="182"/>
      <c r="H139" s="185">
        <v>51.963000000000001</v>
      </c>
      <c r="I139" s="186"/>
      <c r="J139" s="182"/>
      <c r="K139" s="182"/>
      <c r="L139" s="187"/>
      <c r="M139" s="188"/>
      <c r="N139" s="189"/>
      <c r="O139" s="189"/>
      <c r="P139" s="189"/>
      <c r="Q139" s="189"/>
      <c r="R139" s="189"/>
      <c r="S139" s="189"/>
      <c r="T139" s="190"/>
      <c r="AT139" s="191" t="s">
        <v>220</v>
      </c>
      <c r="AU139" s="191" t="s">
        <v>85</v>
      </c>
      <c r="AV139" s="12" t="s">
        <v>85</v>
      </c>
      <c r="AW139" s="12" t="s">
        <v>37</v>
      </c>
      <c r="AX139" s="12" t="s">
        <v>83</v>
      </c>
      <c r="AY139" s="191" t="s">
        <v>215</v>
      </c>
    </row>
    <row r="140" spans="1:65" s="13" customFormat="1" ht="25.9" customHeight="1" x14ac:dyDescent="0.2">
      <c r="B140" s="192"/>
      <c r="C140" s="193"/>
      <c r="D140" s="194" t="s">
        <v>75</v>
      </c>
      <c r="E140" s="195" t="s">
        <v>490</v>
      </c>
      <c r="F140" s="195" t="s">
        <v>491</v>
      </c>
      <c r="G140" s="193"/>
      <c r="H140" s="193"/>
      <c r="I140" s="196"/>
      <c r="J140" s="197">
        <f>BK140</f>
        <v>0</v>
      </c>
      <c r="K140" s="193"/>
      <c r="L140" s="198"/>
      <c r="M140" s="199"/>
      <c r="N140" s="200"/>
      <c r="O140" s="200"/>
      <c r="P140" s="201">
        <f>SUM(P141:P190)</f>
        <v>0</v>
      </c>
      <c r="Q140" s="200"/>
      <c r="R140" s="201">
        <f>SUM(R141:R190)</f>
        <v>0</v>
      </c>
      <c r="S140" s="200"/>
      <c r="T140" s="202">
        <f>SUM(T141:T190)</f>
        <v>0</v>
      </c>
      <c r="AR140" s="203" t="s">
        <v>216</v>
      </c>
      <c r="AT140" s="204" t="s">
        <v>75</v>
      </c>
      <c r="AU140" s="204" t="s">
        <v>76</v>
      </c>
      <c r="AY140" s="203" t="s">
        <v>215</v>
      </c>
      <c r="BK140" s="205">
        <f>SUM(BK141:BK190)</f>
        <v>0</v>
      </c>
    </row>
    <row r="141" spans="1:65" s="2" customFormat="1" ht="16.5" customHeight="1" x14ac:dyDescent="0.2">
      <c r="A141" s="34"/>
      <c r="B141" s="35"/>
      <c r="C141" s="208" t="s">
        <v>7</v>
      </c>
      <c r="D141" s="208" t="s">
        <v>366</v>
      </c>
      <c r="E141" s="209" t="s">
        <v>557</v>
      </c>
      <c r="F141" s="210" t="s">
        <v>558</v>
      </c>
      <c r="G141" s="211" t="s">
        <v>212</v>
      </c>
      <c r="H141" s="212">
        <v>1</v>
      </c>
      <c r="I141" s="213"/>
      <c r="J141" s="214">
        <f>ROUND(I141*H141,2)</f>
        <v>0</v>
      </c>
      <c r="K141" s="210" t="s">
        <v>213</v>
      </c>
      <c r="L141" s="39"/>
      <c r="M141" s="215" t="s">
        <v>35</v>
      </c>
      <c r="N141" s="216" t="s">
        <v>47</v>
      </c>
      <c r="O141" s="64"/>
      <c r="P141" s="172">
        <f>O141*H141</f>
        <v>0</v>
      </c>
      <c r="Q141" s="172">
        <v>0</v>
      </c>
      <c r="R141" s="172">
        <f>Q141*H141</f>
        <v>0</v>
      </c>
      <c r="S141" s="172">
        <v>0</v>
      </c>
      <c r="T141" s="173">
        <f>S141*H141</f>
        <v>0</v>
      </c>
      <c r="U141" s="34"/>
      <c r="V141" s="34"/>
      <c r="W141" s="34"/>
      <c r="X141" s="34"/>
      <c r="Y141" s="34"/>
      <c r="Z141" s="34"/>
      <c r="AA141" s="34"/>
      <c r="AB141" s="34"/>
      <c r="AC141" s="34"/>
      <c r="AD141" s="34"/>
      <c r="AE141" s="34"/>
      <c r="AR141" s="174" t="s">
        <v>369</v>
      </c>
      <c r="AT141" s="174" t="s">
        <v>366</v>
      </c>
      <c r="AU141" s="174" t="s">
        <v>83</v>
      </c>
      <c r="AY141" s="17" t="s">
        <v>215</v>
      </c>
      <c r="BE141" s="175">
        <f>IF(N141="základní",J141,0)</f>
        <v>0</v>
      </c>
      <c r="BF141" s="175">
        <f>IF(N141="snížená",J141,0)</f>
        <v>0</v>
      </c>
      <c r="BG141" s="175">
        <f>IF(N141="zákl. přenesená",J141,0)</f>
        <v>0</v>
      </c>
      <c r="BH141" s="175">
        <f>IF(N141="sníž. přenesená",J141,0)</f>
        <v>0</v>
      </c>
      <c r="BI141" s="175">
        <f>IF(N141="nulová",J141,0)</f>
        <v>0</v>
      </c>
      <c r="BJ141" s="17" t="s">
        <v>83</v>
      </c>
      <c r="BK141" s="175">
        <f>ROUND(I141*H141,2)</f>
        <v>0</v>
      </c>
      <c r="BL141" s="17" t="s">
        <v>369</v>
      </c>
      <c r="BM141" s="174" t="s">
        <v>559</v>
      </c>
    </row>
    <row r="142" spans="1:65" s="2" customFormat="1" ht="19.5" x14ac:dyDescent="0.2">
      <c r="A142" s="34"/>
      <c r="B142" s="35"/>
      <c r="C142" s="36"/>
      <c r="D142" s="176" t="s">
        <v>218</v>
      </c>
      <c r="E142" s="36"/>
      <c r="F142" s="177" t="s">
        <v>954</v>
      </c>
      <c r="G142" s="36"/>
      <c r="H142" s="36"/>
      <c r="I142" s="178"/>
      <c r="J142" s="36"/>
      <c r="K142" s="36"/>
      <c r="L142" s="39"/>
      <c r="M142" s="179"/>
      <c r="N142" s="180"/>
      <c r="O142" s="64"/>
      <c r="P142" s="64"/>
      <c r="Q142" s="64"/>
      <c r="R142" s="64"/>
      <c r="S142" s="64"/>
      <c r="T142" s="65"/>
      <c r="U142" s="34"/>
      <c r="V142" s="34"/>
      <c r="W142" s="34"/>
      <c r="X142" s="34"/>
      <c r="Y142" s="34"/>
      <c r="Z142" s="34"/>
      <c r="AA142" s="34"/>
      <c r="AB142" s="34"/>
      <c r="AC142" s="34"/>
      <c r="AD142" s="34"/>
      <c r="AE142" s="34"/>
      <c r="AT142" s="17" t="s">
        <v>218</v>
      </c>
      <c r="AU142" s="17" t="s">
        <v>83</v>
      </c>
    </row>
    <row r="143" spans="1:65" s="12" customFormat="1" x14ac:dyDescent="0.2">
      <c r="B143" s="181"/>
      <c r="C143" s="182"/>
      <c r="D143" s="176" t="s">
        <v>220</v>
      </c>
      <c r="E143" s="183" t="s">
        <v>35</v>
      </c>
      <c r="F143" s="184" t="s">
        <v>271</v>
      </c>
      <c r="G143" s="182"/>
      <c r="H143" s="185">
        <v>1</v>
      </c>
      <c r="I143" s="186"/>
      <c r="J143" s="182"/>
      <c r="K143" s="182"/>
      <c r="L143" s="187"/>
      <c r="M143" s="188"/>
      <c r="N143" s="189"/>
      <c r="O143" s="189"/>
      <c r="P143" s="189"/>
      <c r="Q143" s="189"/>
      <c r="R143" s="189"/>
      <c r="S143" s="189"/>
      <c r="T143" s="190"/>
      <c r="AT143" s="191" t="s">
        <v>220</v>
      </c>
      <c r="AU143" s="191" t="s">
        <v>83</v>
      </c>
      <c r="AV143" s="12" t="s">
        <v>85</v>
      </c>
      <c r="AW143" s="12" t="s">
        <v>37</v>
      </c>
      <c r="AX143" s="12" t="s">
        <v>83</v>
      </c>
      <c r="AY143" s="191" t="s">
        <v>215</v>
      </c>
    </row>
    <row r="144" spans="1:65" s="2" customFormat="1" ht="24" x14ac:dyDescent="0.2">
      <c r="A144" s="34"/>
      <c r="B144" s="35"/>
      <c r="C144" s="208" t="s">
        <v>306</v>
      </c>
      <c r="D144" s="208" t="s">
        <v>366</v>
      </c>
      <c r="E144" s="209" t="s">
        <v>553</v>
      </c>
      <c r="F144" s="210" t="s">
        <v>554</v>
      </c>
      <c r="G144" s="211" t="s">
        <v>212</v>
      </c>
      <c r="H144" s="212">
        <v>1</v>
      </c>
      <c r="I144" s="213"/>
      <c r="J144" s="214">
        <f>ROUND(I144*H144,2)</f>
        <v>0</v>
      </c>
      <c r="K144" s="210" t="s">
        <v>213</v>
      </c>
      <c r="L144" s="39"/>
      <c r="M144" s="215" t="s">
        <v>35</v>
      </c>
      <c r="N144" s="216" t="s">
        <v>47</v>
      </c>
      <c r="O144" s="64"/>
      <c r="P144" s="172">
        <f>O144*H144</f>
        <v>0</v>
      </c>
      <c r="Q144" s="172">
        <v>0</v>
      </c>
      <c r="R144" s="172">
        <f>Q144*H144</f>
        <v>0</v>
      </c>
      <c r="S144" s="172">
        <v>0</v>
      </c>
      <c r="T144" s="173">
        <f>S144*H144</f>
        <v>0</v>
      </c>
      <c r="U144" s="34"/>
      <c r="V144" s="34"/>
      <c r="W144" s="34"/>
      <c r="X144" s="34"/>
      <c r="Y144" s="34"/>
      <c r="Z144" s="34"/>
      <c r="AA144" s="34"/>
      <c r="AB144" s="34"/>
      <c r="AC144" s="34"/>
      <c r="AD144" s="34"/>
      <c r="AE144" s="34"/>
      <c r="AR144" s="174" t="s">
        <v>369</v>
      </c>
      <c r="AT144" s="174" t="s">
        <v>366</v>
      </c>
      <c r="AU144" s="174" t="s">
        <v>83</v>
      </c>
      <c r="AY144" s="17" t="s">
        <v>215</v>
      </c>
      <c r="BE144" s="175">
        <f>IF(N144="základní",J144,0)</f>
        <v>0</v>
      </c>
      <c r="BF144" s="175">
        <f>IF(N144="snížená",J144,0)</f>
        <v>0</v>
      </c>
      <c r="BG144" s="175">
        <f>IF(N144="zákl. přenesená",J144,0)</f>
        <v>0</v>
      </c>
      <c r="BH144" s="175">
        <f>IF(N144="sníž. přenesená",J144,0)</f>
        <v>0</v>
      </c>
      <c r="BI144" s="175">
        <f>IF(N144="nulová",J144,0)</f>
        <v>0</v>
      </c>
      <c r="BJ144" s="17" t="s">
        <v>83</v>
      </c>
      <c r="BK144" s="175">
        <f>ROUND(I144*H144,2)</f>
        <v>0</v>
      </c>
      <c r="BL144" s="17" t="s">
        <v>369</v>
      </c>
      <c r="BM144" s="174" t="s">
        <v>555</v>
      </c>
    </row>
    <row r="145" spans="1:65" s="2" customFormat="1" ht="19.5" x14ac:dyDescent="0.2">
      <c r="A145" s="34"/>
      <c r="B145" s="35"/>
      <c r="C145" s="36"/>
      <c r="D145" s="176" t="s">
        <v>218</v>
      </c>
      <c r="E145" s="36"/>
      <c r="F145" s="177" t="s">
        <v>954</v>
      </c>
      <c r="G145" s="36"/>
      <c r="H145" s="36"/>
      <c r="I145" s="178"/>
      <c r="J145" s="36"/>
      <c r="K145" s="36"/>
      <c r="L145" s="39"/>
      <c r="M145" s="179"/>
      <c r="N145" s="180"/>
      <c r="O145" s="64"/>
      <c r="P145" s="64"/>
      <c r="Q145" s="64"/>
      <c r="R145" s="64"/>
      <c r="S145" s="64"/>
      <c r="T145" s="65"/>
      <c r="U145" s="34"/>
      <c r="V145" s="34"/>
      <c r="W145" s="34"/>
      <c r="X145" s="34"/>
      <c r="Y145" s="34"/>
      <c r="Z145" s="34"/>
      <c r="AA145" s="34"/>
      <c r="AB145" s="34"/>
      <c r="AC145" s="34"/>
      <c r="AD145" s="34"/>
      <c r="AE145" s="34"/>
      <c r="AT145" s="17" t="s">
        <v>218</v>
      </c>
      <c r="AU145" s="17" t="s">
        <v>83</v>
      </c>
    </row>
    <row r="146" spans="1:65" s="12" customFormat="1" x14ac:dyDescent="0.2">
      <c r="B146" s="181"/>
      <c r="C146" s="182"/>
      <c r="D146" s="176" t="s">
        <v>220</v>
      </c>
      <c r="E146" s="183" t="s">
        <v>35</v>
      </c>
      <c r="F146" s="184" t="s">
        <v>271</v>
      </c>
      <c r="G146" s="182"/>
      <c r="H146" s="185">
        <v>1</v>
      </c>
      <c r="I146" s="186"/>
      <c r="J146" s="182"/>
      <c r="K146" s="182"/>
      <c r="L146" s="187"/>
      <c r="M146" s="188"/>
      <c r="N146" s="189"/>
      <c r="O146" s="189"/>
      <c r="P146" s="189"/>
      <c r="Q146" s="189"/>
      <c r="R146" s="189"/>
      <c r="S146" s="189"/>
      <c r="T146" s="190"/>
      <c r="AT146" s="191" t="s">
        <v>220</v>
      </c>
      <c r="AU146" s="191" t="s">
        <v>83</v>
      </c>
      <c r="AV146" s="12" t="s">
        <v>85</v>
      </c>
      <c r="AW146" s="12" t="s">
        <v>37</v>
      </c>
      <c r="AX146" s="12" t="s">
        <v>83</v>
      </c>
      <c r="AY146" s="191" t="s">
        <v>215</v>
      </c>
    </row>
    <row r="147" spans="1:65" s="2" customFormat="1" ht="33" customHeight="1" x14ac:dyDescent="0.2">
      <c r="A147" s="34"/>
      <c r="B147" s="35"/>
      <c r="C147" s="208" t="s">
        <v>311</v>
      </c>
      <c r="D147" s="208" t="s">
        <v>366</v>
      </c>
      <c r="E147" s="209" t="s">
        <v>675</v>
      </c>
      <c r="F147" s="210" t="s">
        <v>676</v>
      </c>
      <c r="G147" s="211" t="s">
        <v>212</v>
      </c>
      <c r="H147" s="212">
        <v>30</v>
      </c>
      <c r="I147" s="213"/>
      <c r="J147" s="214">
        <f>ROUND(I147*H147,2)</f>
        <v>0</v>
      </c>
      <c r="K147" s="210" t="s">
        <v>213</v>
      </c>
      <c r="L147" s="39"/>
      <c r="M147" s="215" t="s">
        <v>35</v>
      </c>
      <c r="N147" s="216" t="s">
        <v>47</v>
      </c>
      <c r="O147" s="64"/>
      <c r="P147" s="172">
        <f>O147*H147</f>
        <v>0</v>
      </c>
      <c r="Q147" s="172">
        <v>0</v>
      </c>
      <c r="R147" s="172">
        <f>Q147*H147</f>
        <v>0</v>
      </c>
      <c r="S147" s="172">
        <v>0</v>
      </c>
      <c r="T147" s="173">
        <f>S147*H147</f>
        <v>0</v>
      </c>
      <c r="U147" s="34"/>
      <c r="V147" s="34"/>
      <c r="W147" s="34"/>
      <c r="X147" s="34"/>
      <c r="Y147" s="34"/>
      <c r="Z147" s="34"/>
      <c r="AA147" s="34"/>
      <c r="AB147" s="34"/>
      <c r="AC147" s="34"/>
      <c r="AD147" s="34"/>
      <c r="AE147" s="34"/>
      <c r="AR147" s="174" t="s">
        <v>369</v>
      </c>
      <c r="AT147" s="174" t="s">
        <v>366</v>
      </c>
      <c r="AU147" s="174" t="s">
        <v>83</v>
      </c>
      <c r="AY147" s="17" t="s">
        <v>215</v>
      </c>
      <c r="BE147" s="175">
        <f>IF(N147="základní",J147,0)</f>
        <v>0</v>
      </c>
      <c r="BF147" s="175">
        <f>IF(N147="snížená",J147,0)</f>
        <v>0</v>
      </c>
      <c r="BG147" s="175">
        <f>IF(N147="zákl. přenesená",J147,0)</f>
        <v>0</v>
      </c>
      <c r="BH147" s="175">
        <f>IF(N147="sníž. přenesená",J147,0)</f>
        <v>0</v>
      </c>
      <c r="BI147" s="175">
        <f>IF(N147="nulová",J147,0)</f>
        <v>0</v>
      </c>
      <c r="BJ147" s="17" t="s">
        <v>83</v>
      </c>
      <c r="BK147" s="175">
        <f>ROUND(I147*H147,2)</f>
        <v>0</v>
      </c>
      <c r="BL147" s="17" t="s">
        <v>369</v>
      </c>
      <c r="BM147" s="174" t="s">
        <v>677</v>
      </c>
    </row>
    <row r="148" spans="1:65" s="2" customFormat="1" ht="19.5" x14ac:dyDescent="0.2">
      <c r="A148" s="34"/>
      <c r="B148" s="35"/>
      <c r="C148" s="36"/>
      <c r="D148" s="176" t="s">
        <v>218</v>
      </c>
      <c r="E148" s="36"/>
      <c r="F148" s="177" t="s">
        <v>955</v>
      </c>
      <c r="G148" s="36"/>
      <c r="H148" s="36"/>
      <c r="I148" s="178"/>
      <c r="J148" s="36"/>
      <c r="K148" s="36"/>
      <c r="L148" s="39"/>
      <c r="M148" s="179"/>
      <c r="N148" s="180"/>
      <c r="O148" s="64"/>
      <c r="P148" s="64"/>
      <c r="Q148" s="64"/>
      <c r="R148" s="64"/>
      <c r="S148" s="64"/>
      <c r="T148" s="65"/>
      <c r="U148" s="34"/>
      <c r="V148" s="34"/>
      <c r="W148" s="34"/>
      <c r="X148" s="34"/>
      <c r="Y148" s="34"/>
      <c r="Z148" s="34"/>
      <c r="AA148" s="34"/>
      <c r="AB148" s="34"/>
      <c r="AC148" s="34"/>
      <c r="AD148" s="34"/>
      <c r="AE148" s="34"/>
      <c r="AT148" s="17" t="s">
        <v>218</v>
      </c>
      <c r="AU148" s="17" t="s">
        <v>83</v>
      </c>
    </row>
    <row r="149" spans="1:65" s="12" customFormat="1" x14ac:dyDescent="0.2">
      <c r="B149" s="181"/>
      <c r="C149" s="182"/>
      <c r="D149" s="176" t="s">
        <v>220</v>
      </c>
      <c r="E149" s="183" t="s">
        <v>35</v>
      </c>
      <c r="F149" s="184" t="s">
        <v>956</v>
      </c>
      <c r="G149" s="182"/>
      <c r="H149" s="185">
        <v>30</v>
      </c>
      <c r="I149" s="186"/>
      <c r="J149" s="182"/>
      <c r="K149" s="182"/>
      <c r="L149" s="187"/>
      <c r="M149" s="188"/>
      <c r="N149" s="189"/>
      <c r="O149" s="189"/>
      <c r="P149" s="189"/>
      <c r="Q149" s="189"/>
      <c r="R149" s="189"/>
      <c r="S149" s="189"/>
      <c r="T149" s="190"/>
      <c r="AT149" s="191" t="s">
        <v>220</v>
      </c>
      <c r="AU149" s="191" t="s">
        <v>83</v>
      </c>
      <c r="AV149" s="12" t="s">
        <v>85</v>
      </c>
      <c r="AW149" s="12" t="s">
        <v>37</v>
      </c>
      <c r="AX149" s="12" t="s">
        <v>83</v>
      </c>
      <c r="AY149" s="191" t="s">
        <v>215</v>
      </c>
    </row>
    <row r="150" spans="1:65" s="2" customFormat="1" ht="16.5" customHeight="1" x14ac:dyDescent="0.2">
      <c r="A150" s="34"/>
      <c r="B150" s="35"/>
      <c r="C150" s="208" t="s">
        <v>316</v>
      </c>
      <c r="D150" s="208" t="s">
        <v>366</v>
      </c>
      <c r="E150" s="209" t="s">
        <v>678</v>
      </c>
      <c r="F150" s="210" t="s">
        <v>679</v>
      </c>
      <c r="G150" s="211" t="s">
        <v>212</v>
      </c>
      <c r="H150" s="212">
        <v>30</v>
      </c>
      <c r="I150" s="213"/>
      <c r="J150" s="214">
        <f>ROUND(I150*H150,2)</f>
        <v>0</v>
      </c>
      <c r="K150" s="210" t="s">
        <v>213</v>
      </c>
      <c r="L150" s="39"/>
      <c r="M150" s="215" t="s">
        <v>35</v>
      </c>
      <c r="N150" s="216" t="s">
        <v>47</v>
      </c>
      <c r="O150" s="64"/>
      <c r="P150" s="172">
        <f>O150*H150</f>
        <v>0</v>
      </c>
      <c r="Q150" s="172">
        <v>0</v>
      </c>
      <c r="R150" s="172">
        <f>Q150*H150</f>
        <v>0</v>
      </c>
      <c r="S150" s="172">
        <v>0</v>
      </c>
      <c r="T150" s="173">
        <f>S150*H150</f>
        <v>0</v>
      </c>
      <c r="U150" s="34"/>
      <c r="V150" s="34"/>
      <c r="W150" s="34"/>
      <c r="X150" s="34"/>
      <c r="Y150" s="34"/>
      <c r="Z150" s="34"/>
      <c r="AA150" s="34"/>
      <c r="AB150" s="34"/>
      <c r="AC150" s="34"/>
      <c r="AD150" s="34"/>
      <c r="AE150" s="34"/>
      <c r="AR150" s="174" t="s">
        <v>369</v>
      </c>
      <c r="AT150" s="174" t="s">
        <v>366</v>
      </c>
      <c r="AU150" s="174" t="s">
        <v>83</v>
      </c>
      <c r="AY150" s="17" t="s">
        <v>215</v>
      </c>
      <c r="BE150" s="175">
        <f>IF(N150="základní",J150,0)</f>
        <v>0</v>
      </c>
      <c r="BF150" s="175">
        <f>IF(N150="snížená",J150,0)</f>
        <v>0</v>
      </c>
      <c r="BG150" s="175">
        <f>IF(N150="zákl. přenesená",J150,0)</f>
        <v>0</v>
      </c>
      <c r="BH150" s="175">
        <f>IF(N150="sníž. přenesená",J150,0)</f>
        <v>0</v>
      </c>
      <c r="BI150" s="175">
        <f>IF(N150="nulová",J150,0)</f>
        <v>0</v>
      </c>
      <c r="BJ150" s="17" t="s">
        <v>83</v>
      </c>
      <c r="BK150" s="175">
        <f>ROUND(I150*H150,2)</f>
        <v>0</v>
      </c>
      <c r="BL150" s="17" t="s">
        <v>369</v>
      </c>
      <c r="BM150" s="174" t="s">
        <v>680</v>
      </c>
    </row>
    <row r="151" spans="1:65" s="2" customFormat="1" ht="19.5" x14ac:dyDescent="0.2">
      <c r="A151" s="34"/>
      <c r="B151" s="35"/>
      <c r="C151" s="36"/>
      <c r="D151" s="176" t="s">
        <v>218</v>
      </c>
      <c r="E151" s="36"/>
      <c r="F151" s="177" t="s">
        <v>955</v>
      </c>
      <c r="G151" s="36"/>
      <c r="H151" s="36"/>
      <c r="I151" s="178"/>
      <c r="J151" s="36"/>
      <c r="K151" s="36"/>
      <c r="L151" s="39"/>
      <c r="M151" s="179"/>
      <c r="N151" s="180"/>
      <c r="O151" s="64"/>
      <c r="P151" s="64"/>
      <c r="Q151" s="64"/>
      <c r="R151" s="64"/>
      <c r="S151" s="64"/>
      <c r="T151" s="65"/>
      <c r="U151" s="34"/>
      <c r="V151" s="34"/>
      <c r="W151" s="34"/>
      <c r="X151" s="34"/>
      <c r="Y151" s="34"/>
      <c r="Z151" s="34"/>
      <c r="AA151" s="34"/>
      <c r="AB151" s="34"/>
      <c r="AC151" s="34"/>
      <c r="AD151" s="34"/>
      <c r="AE151" s="34"/>
      <c r="AT151" s="17" t="s">
        <v>218</v>
      </c>
      <c r="AU151" s="17" t="s">
        <v>83</v>
      </c>
    </row>
    <row r="152" spans="1:65" s="12" customFormat="1" x14ac:dyDescent="0.2">
      <c r="B152" s="181"/>
      <c r="C152" s="182"/>
      <c r="D152" s="176" t="s">
        <v>220</v>
      </c>
      <c r="E152" s="183" t="s">
        <v>35</v>
      </c>
      <c r="F152" s="184" t="s">
        <v>956</v>
      </c>
      <c r="G152" s="182"/>
      <c r="H152" s="185">
        <v>30</v>
      </c>
      <c r="I152" s="186"/>
      <c r="J152" s="182"/>
      <c r="K152" s="182"/>
      <c r="L152" s="187"/>
      <c r="M152" s="188"/>
      <c r="N152" s="189"/>
      <c r="O152" s="189"/>
      <c r="P152" s="189"/>
      <c r="Q152" s="189"/>
      <c r="R152" s="189"/>
      <c r="S152" s="189"/>
      <c r="T152" s="190"/>
      <c r="AT152" s="191" t="s">
        <v>220</v>
      </c>
      <c r="AU152" s="191" t="s">
        <v>83</v>
      </c>
      <c r="AV152" s="12" t="s">
        <v>85</v>
      </c>
      <c r="AW152" s="12" t="s">
        <v>37</v>
      </c>
      <c r="AX152" s="12" t="s">
        <v>83</v>
      </c>
      <c r="AY152" s="191" t="s">
        <v>215</v>
      </c>
    </row>
    <row r="153" spans="1:65" s="2" customFormat="1" ht="60" x14ac:dyDescent="0.2">
      <c r="A153" s="34"/>
      <c r="B153" s="35"/>
      <c r="C153" s="208" t="s">
        <v>321</v>
      </c>
      <c r="D153" s="208" t="s">
        <v>366</v>
      </c>
      <c r="E153" s="209" t="s">
        <v>561</v>
      </c>
      <c r="F153" s="210" t="s">
        <v>562</v>
      </c>
      <c r="G153" s="211" t="s">
        <v>353</v>
      </c>
      <c r="H153" s="212">
        <v>216</v>
      </c>
      <c r="I153" s="213"/>
      <c r="J153" s="214">
        <f>ROUND(I153*H153,2)</f>
        <v>0</v>
      </c>
      <c r="K153" s="210" t="s">
        <v>213</v>
      </c>
      <c r="L153" s="39"/>
      <c r="M153" s="215" t="s">
        <v>35</v>
      </c>
      <c r="N153" s="216" t="s">
        <v>47</v>
      </c>
      <c r="O153" s="64"/>
      <c r="P153" s="172">
        <f>O153*H153</f>
        <v>0</v>
      </c>
      <c r="Q153" s="172">
        <v>0</v>
      </c>
      <c r="R153" s="172">
        <f>Q153*H153</f>
        <v>0</v>
      </c>
      <c r="S153" s="172">
        <v>0</v>
      </c>
      <c r="T153" s="173">
        <f>S153*H153</f>
        <v>0</v>
      </c>
      <c r="U153" s="34"/>
      <c r="V153" s="34"/>
      <c r="W153" s="34"/>
      <c r="X153" s="34"/>
      <c r="Y153" s="34"/>
      <c r="Z153" s="34"/>
      <c r="AA153" s="34"/>
      <c r="AB153" s="34"/>
      <c r="AC153" s="34"/>
      <c r="AD153" s="34"/>
      <c r="AE153" s="34"/>
      <c r="AR153" s="174" t="s">
        <v>369</v>
      </c>
      <c r="AT153" s="174" t="s">
        <v>366</v>
      </c>
      <c r="AU153" s="174" t="s">
        <v>83</v>
      </c>
      <c r="AY153" s="17" t="s">
        <v>215</v>
      </c>
      <c r="BE153" s="175">
        <f>IF(N153="základní",J153,0)</f>
        <v>0</v>
      </c>
      <c r="BF153" s="175">
        <f>IF(N153="snížená",J153,0)</f>
        <v>0</v>
      </c>
      <c r="BG153" s="175">
        <f>IF(N153="zákl. přenesená",J153,0)</f>
        <v>0</v>
      </c>
      <c r="BH153" s="175">
        <f>IF(N153="sníž. přenesená",J153,0)</f>
        <v>0</v>
      </c>
      <c r="BI153" s="175">
        <f>IF(N153="nulová",J153,0)</f>
        <v>0</v>
      </c>
      <c r="BJ153" s="17" t="s">
        <v>83</v>
      </c>
      <c r="BK153" s="175">
        <f>ROUND(I153*H153,2)</f>
        <v>0</v>
      </c>
      <c r="BL153" s="17" t="s">
        <v>369</v>
      </c>
      <c r="BM153" s="174" t="s">
        <v>563</v>
      </c>
    </row>
    <row r="154" spans="1:65" s="2" customFormat="1" ht="19.5" x14ac:dyDescent="0.2">
      <c r="A154" s="34"/>
      <c r="B154" s="35"/>
      <c r="C154" s="36"/>
      <c r="D154" s="176" t="s">
        <v>218</v>
      </c>
      <c r="E154" s="36"/>
      <c r="F154" s="177" t="s">
        <v>957</v>
      </c>
      <c r="G154" s="36"/>
      <c r="H154" s="36"/>
      <c r="I154" s="178"/>
      <c r="J154" s="36"/>
      <c r="K154" s="36"/>
      <c r="L154" s="39"/>
      <c r="M154" s="179"/>
      <c r="N154" s="180"/>
      <c r="O154" s="64"/>
      <c r="P154" s="64"/>
      <c r="Q154" s="64"/>
      <c r="R154" s="64"/>
      <c r="S154" s="64"/>
      <c r="T154" s="65"/>
      <c r="U154" s="34"/>
      <c r="V154" s="34"/>
      <c r="W154" s="34"/>
      <c r="X154" s="34"/>
      <c r="Y154" s="34"/>
      <c r="Z154" s="34"/>
      <c r="AA154" s="34"/>
      <c r="AB154" s="34"/>
      <c r="AC154" s="34"/>
      <c r="AD154" s="34"/>
      <c r="AE154" s="34"/>
      <c r="AT154" s="17" t="s">
        <v>218</v>
      </c>
      <c r="AU154" s="17" t="s">
        <v>83</v>
      </c>
    </row>
    <row r="155" spans="1:65" s="12" customFormat="1" x14ac:dyDescent="0.2">
      <c r="B155" s="181"/>
      <c r="C155" s="182"/>
      <c r="D155" s="176" t="s">
        <v>220</v>
      </c>
      <c r="E155" s="183" t="s">
        <v>35</v>
      </c>
      <c r="F155" s="184" t="s">
        <v>919</v>
      </c>
      <c r="G155" s="182"/>
      <c r="H155" s="185">
        <v>216</v>
      </c>
      <c r="I155" s="186"/>
      <c r="J155" s="182"/>
      <c r="K155" s="182"/>
      <c r="L155" s="187"/>
      <c r="M155" s="188"/>
      <c r="N155" s="189"/>
      <c r="O155" s="189"/>
      <c r="P155" s="189"/>
      <c r="Q155" s="189"/>
      <c r="R155" s="189"/>
      <c r="S155" s="189"/>
      <c r="T155" s="190"/>
      <c r="AT155" s="191" t="s">
        <v>220</v>
      </c>
      <c r="AU155" s="191" t="s">
        <v>83</v>
      </c>
      <c r="AV155" s="12" t="s">
        <v>85</v>
      </c>
      <c r="AW155" s="12" t="s">
        <v>37</v>
      </c>
      <c r="AX155" s="12" t="s">
        <v>83</v>
      </c>
      <c r="AY155" s="191" t="s">
        <v>215</v>
      </c>
    </row>
    <row r="156" spans="1:65" s="2" customFormat="1" ht="66.75" customHeight="1" x14ac:dyDescent="0.2">
      <c r="A156" s="34"/>
      <c r="B156" s="35"/>
      <c r="C156" s="208" t="s">
        <v>326</v>
      </c>
      <c r="D156" s="208" t="s">
        <v>366</v>
      </c>
      <c r="E156" s="209" t="s">
        <v>958</v>
      </c>
      <c r="F156" s="210" t="s">
        <v>959</v>
      </c>
      <c r="G156" s="211" t="s">
        <v>353</v>
      </c>
      <c r="H156" s="212">
        <v>18.521000000000001</v>
      </c>
      <c r="I156" s="213"/>
      <c r="J156" s="214">
        <f>ROUND(I156*H156,2)</f>
        <v>0</v>
      </c>
      <c r="K156" s="210" t="s">
        <v>213</v>
      </c>
      <c r="L156" s="39"/>
      <c r="M156" s="215" t="s">
        <v>35</v>
      </c>
      <c r="N156" s="216" t="s">
        <v>47</v>
      </c>
      <c r="O156" s="64"/>
      <c r="P156" s="172">
        <f>O156*H156</f>
        <v>0</v>
      </c>
      <c r="Q156" s="172">
        <v>0</v>
      </c>
      <c r="R156" s="172">
        <f>Q156*H156</f>
        <v>0</v>
      </c>
      <c r="S156" s="172">
        <v>0</v>
      </c>
      <c r="T156" s="173">
        <f>S156*H156</f>
        <v>0</v>
      </c>
      <c r="U156" s="34"/>
      <c r="V156" s="34"/>
      <c r="W156" s="34"/>
      <c r="X156" s="34"/>
      <c r="Y156" s="34"/>
      <c r="Z156" s="34"/>
      <c r="AA156" s="34"/>
      <c r="AB156" s="34"/>
      <c r="AC156" s="34"/>
      <c r="AD156" s="34"/>
      <c r="AE156" s="34"/>
      <c r="AR156" s="174" t="s">
        <v>369</v>
      </c>
      <c r="AT156" s="174" t="s">
        <v>366</v>
      </c>
      <c r="AU156" s="174" t="s">
        <v>83</v>
      </c>
      <c r="AY156" s="17" t="s">
        <v>215</v>
      </c>
      <c r="BE156" s="175">
        <f>IF(N156="základní",J156,0)</f>
        <v>0</v>
      </c>
      <c r="BF156" s="175">
        <f>IF(N156="snížená",J156,0)</f>
        <v>0</v>
      </c>
      <c r="BG156" s="175">
        <f>IF(N156="zákl. přenesená",J156,0)</f>
        <v>0</v>
      </c>
      <c r="BH156" s="175">
        <f>IF(N156="sníž. přenesená",J156,0)</f>
        <v>0</v>
      </c>
      <c r="BI156" s="175">
        <f>IF(N156="nulová",J156,0)</f>
        <v>0</v>
      </c>
      <c r="BJ156" s="17" t="s">
        <v>83</v>
      </c>
      <c r="BK156" s="175">
        <f>ROUND(I156*H156,2)</f>
        <v>0</v>
      </c>
      <c r="BL156" s="17" t="s">
        <v>369</v>
      </c>
      <c r="BM156" s="174" t="s">
        <v>960</v>
      </c>
    </row>
    <row r="157" spans="1:65" s="2" customFormat="1" ht="19.5" x14ac:dyDescent="0.2">
      <c r="A157" s="34"/>
      <c r="B157" s="35"/>
      <c r="C157" s="36"/>
      <c r="D157" s="176" t="s">
        <v>218</v>
      </c>
      <c r="E157" s="36"/>
      <c r="F157" s="177" t="s">
        <v>961</v>
      </c>
      <c r="G157" s="36"/>
      <c r="H157" s="36"/>
      <c r="I157" s="178"/>
      <c r="J157" s="36"/>
      <c r="K157" s="36"/>
      <c r="L157" s="39"/>
      <c r="M157" s="179"/>
      <c r="N157" s="180"/>
      <c r="O157" s="64"/>
      <c r="P157" s="64"/>
      <c r="Q157" s="64"/>
      <c r="R157" s="64"/>
      <c r="S157" s="64"/>
      <c r="T157" s="65"/>
      <c r="U157" s="34"/>
      <c r="V157" s="34"/>
      <c r="W157" s="34"/>
      <c r="X157" s="34"/>
      <c r="Y157" s="34"/>
      <c r="Z157" s="34"/>
      <c r="AA157" s="34"/>
      <c r="AB157" s="34"/>
      <c r="AC157" s="34"/>
      <c r="AD157" s="34"/>
      <c r="AE157" s="34"/>
      <c r="AT157" s="17" t="s">
        <v>218</v>
      </c>
      <c r="AU157" s="17" t="s">
        <v>83</v>
      </c>
    </row>
    <row r="158" spans="1:65" s="12" customFormat="1" x14ac:dyDescent="0.2">
      <c r="B158" s="181"/>
      <c r="C158" s="182"/>
      <c r="D158" s="176" t="s">
        <v>220</v>
      </c>
      <c r="E158" s="183" t="s">
        <v>35</v>
      </c>
      <c r="F158" s="184" t="s">
        <v>962</v>
      </c>
      <c r="G158" s="182"/>
      <c r="H158" s="185">
        <v>18.521000000000001</v>
      </c>
      <c r="I158" s="186"/>
      <c r="J158" s="182"/>
      <c r="K158" s="182"/>
      <c r="L158" s="187"/>
      <c r="M158" s="188"/>
      <c r="N158" s="189"/>
      <c r="O158" s="189"/>
      <c r="P158" s="189"/>
      <c r="Q158" s="189"/>
      <c r="R158" s="189"/>
      <c r="S158" s="189"/>
      <c r="T158" s="190"/>
      <c r="AT158" s="191" t="s">
        <v>220</v>
      </c>
      <c r="AU158" s="191" t="s">
        <v>83</v>
      </c>
      <c r="AV158" s="12" t="s">
        <v>85</v>
      </c>
      <c r="AW158" s="12" t="s">
        <v>37</v>
      </c>
      <c r="AX158" s="12" t="s">
        <v>83</v>
      </c>
      <c r="AY158" s="191" t="s">
        <v>215</v>
      </c>
    </row>
    <row r="159" spans="1:65" s="2" customFormat="1" ht="44.25" customHeight="1" x14ac:dyDescent="0.2">
      <c r="A159" s="34"/>
      <c r="B159" s="35"/>
      <c r="C159" s="208" t="s">
        <v>330</v>
      </c>
      <c r="D159" s="208" t="s">
        <v>366</v>
      </c>
      <c r="E159" s="209" t="s">
        <v>579</v>
      </c>
      <c r="F159" s="210" t="s">
        <v>580</v>
      </c>
      <c r="G159" s="211" t="s">
        <v>353</v>
      </c>
      <c r="H159" s="212">
        <v>18.521000000000001</v>
      </c>
      <c r="I159" s="213"/>
      <c r="J159" s="214">
        <f>ROUND(I159*H159,2)</f>
        <v>0</v>
      </c>
      <c r="K159" s="210" t="s">
        <v>213</v>
      </c>
      <c r="L159" s="39"/>
      <c r="M159" s="215" t="s">
        <v>35</v>
      </c>
      <c r="N159" s="216" t="s">
        <v>47</v>
      </c>
      <c r="O159" s="64"/>
      <c r="P159" s="172">
        <f>O159*H159</f>
        <v>0</v>
      </c>
      <c r="Q159" s="172">
        <v>0</v>
      </c>
      <c r="R159" s="172">
        <f>Q159*H159</f>
        <v>0</v>
      </c>
      <c r="S159" s="172">
        <v>0</v>
      </c>
      <c r="T159" s="173">
        <f>S159*H159</f>
        <v>0</v>
      </c>
      <c r="U159" s="34"/>
      <c r="V159" s="34"/>
      <c r="W159" s="34"/>
      <c r="X159" s="34"/>
      <c r="Y159" s="34"/>
      <c r="Z159" s="34"/>
      <c r="AA159" s="34"/>
      <c r="AB159" s="34"/>
      <c r="AC159" s="34"/>
      <c r="AD159" s="34"/>
      <c r="AE159" s="34"/>
      <c r="AR159" s="174" t="s">
        <v>369</v>
      </c>
      <c r="AT159" s="174" t="s">
        <v>366</v>
      </c>
      <c r="AU159" s="174" t="s">
        <v>83</v>
      </c>
      <c r="AY159" s="17" t="s">
        <v>215</v>
      </c>
      <c r="BE159" s="175">
        <f>IF(N159="základní",J159,0)</f>
        <v>0</v>
      </c>
      <c r="BF159" s="175">
        <f>IF(N159="snížená",J159,0)</f>
        <v>0</v>
      </c>
      <c r="BG159" s="175">
        <f>IF(N159="zákl. přenesená",J159,0)</f>
        <v>0</v>
      </c>
      <c r="BH159" s="175">
        <f>IF(N159="sníž. přenesená",J159,0)</f>
        <v>0</v>
      </c>
      <c r="BI159" s="175">
        <f>IF(N159="nulová",J159,0)</f>
        <v>0</v>
      </c>
      <c r="BJ159" s="17" t="s">
        <v>83</v>
      </c>
      <c r="BK159" s="175">
        <f>ROUND(I159*H159,2)</f>
        <v>0</v>
      </c>
      <c r="BL159" s="17" t="s">
        <v>369</v>
      </c>
      <c r="BM159" s="174" t="s">
        <v>581</v>
      </c>
    </row>
    <row r="160" spans="1:65" s="2" customFormat="1" ht="19.5" x14ac:dyDescent="0.2">
      <c r="A160" s="34"/>
      <c r="B160" s="35"/>
      <c r="C160" s="36"/>
      <c r="D160" s="176" t="s">
        <v>218</v>
      </c>
      <c r="E160" s="36"/>
      <c r="F160" s="177" t="s">
        <v>880</v>
      </c>
      <c r="G160" s="36"/>
      <c r="H160" s="36"/>
      <c r="I160" s="178"/>
      <c r="J160" s="36"/>
      <c r="K160" s="36"/>
      <c r="L160" s="39"/>
      <c r="M160" s="179"/>
      <c r="N160" s="180"/>
      <c r="O160" s="64"/>
      <c r="P160" s="64"/>
      <c r="Q160" s="64"/>
      <c r="R160" s="64"/>
      <c r="S160" s="64"/>
      <c r="T160" s="65"/>
      <c r="U160" s="34"/>
      <c r="V160" s="34"/>
      <c r="W160" s="34"/>
      <c r="X160" s="34"/>
      <c r="Y160" s="34"/>
      <c r="Z160" s="34"/>
      <c r="AA160" s="34"/>
      <c r="AB160" s="34"/>
      <c r="AC160" s="34"/>
      <c r="AD160" s="34"/>
      <c r="AE160" s="34"/>
      <c r="AT160" s="17" t="s">
        <v>218</v>
      </c>
      <c r="AU160" s="17" t="s">
        <v>83</v>
      </c>
    </row>
    <row r="161" spans="1:65" s="12" customFormat="1" x14ac:dyDescent="0.2">
      <c r="B161" s="181"/>
      <c r="C161" s="182"/>
      <c r="D161" s="176" t="s">
        <v>220</v>
      </c>
      <c r="E161" s="183" t="s">
        <v>35</v>
      </c>
      <c r="F161" s="184" t="s">
        <v>963</v>
      </c>
      <c r="G161" s="182"/>
      <c r="H161" s="185">
        <v>18.521000000000001</v>
      </c>
      <c r="I161" s="186"/>
      <c r="J161" s="182"/>
      <c r="K161" s="182"/>
      <c r="L161" s="187"/>
      <c r="M161" s="188"/>
      <c r="N161" s="189"/>
      <c r="O161" s="189"/>
      <c r="P161" s="189"/>
      <c r="Q161" s="189"/>
      <c r="R161" s="189"/>
      <c r="S161" s="189"/>
      <c r="T161" s="190"/>
      <c r="AT161" s="191" t="s">
        <v>220</v>
      </c>
      <c r="AU161" s="191" t="s">
        <v>83</v>
      </c>
      <c r="AV161" s="12" t="s">
        <v>85</v>
      </c>
      <c r="AW161" s="12" t="s">
        <v>37</v>
      </c>
      <c r="AX161" s="12" t="s">
        <v>83</v>
      </c>
      <c r="AY161" s="191" t="s">
        <v>215</v>
      </c>
    </row>
    <row r="162" spans="1:65" s="2" customFormat="1" ht="44.25" customHeight="1" x14ac:dyDescent="0.2">
      <c r="A162" s="34"/>
      <c r="B162" s="35"/>
      <c r="C162" s="208" t="s">
        <v>335</v>
      </c>
      <c r="D162" s="208" t="s">
        <v>366</v>
      </c>
      <c r="E162" s="209" t="s">
        <v>579</v>
      </c>
      <c r="F162" s="210" t="s">
        <v>580</v>
      </c>
      <c r="G162" s="211" t="s">
        <v>353</v>
      </c>
      <c r="H162" s="212">
        <v>0.58399999999999996</v>
      </c>
      <c r="I162" s="213"/>
      <c r="J162" s="214">
        <f>ROUND(I162*H162,2)</f>
        <v>0</v>
      </c>
      <c r="K162" s="210" t="s">
        <v>213</v>
      </c>
      <c r="L162" s="39"/>
      <c r="M162" s="215" t="s">
        <v>35</v>
      </c>
      <c r="N162" s="216" t="s">
        <v>47</v>
      </c>
      <c r="O162" s="64"/>
      <c r="P162" s="172">
        <f>O162*H162</f>
        <v>0</v>
      </c>
      <c r="Q162" s="172">
        <v>0</v>
      </c>
      <c r="R162" s="172">
        <f>Q162*H162</f>
        <v>0</v>
      </c>
      <c r="S162" s="172">
        <v>0</v>
      </c>
      <c r="T162" s="173">
        <f>S162*H162</f>
        <v>0</v>
      </c>
      <c r="U162" s="34"/>
      <c r="V162" s="34"/>
      <c r="W162" s="34"/>
      <c r="X162" s="34"/>
      <c r="Y162" s="34"/>
      <c r="Z162" s="34"/>
      <c r="AA162" s="34"/>
      <c r="AB162" s="34"/>
      <c r="AC162" s="34"/>
      <c r="AD162" s="34"/>
      <c r="AE162" s="34"/>
      <c r="AR162" s="174" t="s">
        <v>369</v>
      </c>
      <c r="AT162" s="174" t="s">
        <v>366</v>
      </c>
      <c r="AU162" s="174" t="s">
        <v>83</v>
      </c>
      <c r="AY162" s="17" t="s">
        <v>215</v>
      </c>
      <c r="BE162" s="175">
        <f>IF(N162="základní",J162,0)</f>
        <v>0</v>
      </c>
      <c r="BF162" s="175">
        <f>IF(N162="snížená",J162,0)</f>
        <v>0</v>
      </c>
      <c r="BG162" s="175">
        <f>IF(N162="zákl. přenesená",J162,0)</f>
        <v>0</v>
      </c>
      <c r="BH162" s="175">
        <f>IF(N162="sníž. přenesená",J162,0)</f>
        <v>0</v>
      </c>
      <c r="BI162" s="175">
        <f>IF(N162="nulová",J162,0)</f>
        <v>0</v>
      </c>
      <c r="BJ162" s="17" t="s">
        <v>83</v>
      </c>
      <c r="BK162" s="175">
        <f>ROUND(I162*H162,2)</f>
        <v>0</v>
      </c>
      <c r="BL162" s="17" t="s">
        <v>369</v>
      </c>
      <c r="BM162" s="174" t="s">
        <v>683</v>
      </c>
    </row>
    <row r="163" spans="1:65" s="2" customFormat="1" ht="19.5" x14ac:dyDescent="0.2">
      <c r="A163" s="34"/>
      <c r="B163" s="35"/>
      <c r="C163" s="36"/>
      <c r="D163" s="176" t="s">
        <v>218</v>
      </c>
      <c r="E163" s="36"/>
      <c r="F163" s="177" t="s">
        <v>964</v>
      </c>
      <c r="G163" s="36"/>
      <c r="H163" s="36"/>
      <c r="I163" s="178"/>
      <c r="J163" s="36"/>
      <c r="K163" s="36"/>
      <c r="L163" s="39"/>
      <c r="M163" s="179"/>
      <c r="N163" s="180"/>
      <c r="O163" s="64"/>
      <c r="P163" s="64"/>
      <c r="Q163" s="64"/>
      <c r="R163" s="64"/>
      <c r="S163" s="64"/>
      <c r="T163" s="65"/>
      <c r="U163" s="34"/>
      <c r="V163" s="34"/>
      <c r="W163" s="34"/>
      <c r="X163" s="34"/>
      <c r="Y163" s="34"/>
      <c r="Z163" s="34"/>
      <c r="AA163" s="34"/>
      <c r="AB163" s="34"/>
      <c r="AC163" s="34"/>
      <c r="AD163" s="34"/>
      <c r="AE163" s="34"/>
      <c r="AT163" s="17" t="s">
        <v>218</v>
      </c>
      <c r="AU163" s="17" t="s">
        <v>83</v>
      </c>
    </row>
    <row r="164" spans="1:65" s="12" customFormat="1" x14ac:dyDescent="0.2">
      <c r="B164" s="181"/>
      <c r="C164" s="182"/>
      <c r="D164" s="176" t="s">
        <v>220</v>
      </c>
      <c r="E164" s="183" t="s">
        <v>35</v>
      </c>
      <c r="F164" s="184" t="s">
        <v>965</v>
      </c>
      <c r="G164" s="182"/>
      <c r="H164" s="185">
        <v>0.58399999999999996</v>
      </c>
      <c r="I164" s="186"/>
      <c r="J164" s="182"/>
      <c r="K164" s="182"/>
      <c r="L164" s="187"/>
      <c r="M164" s="188"/>
      <c r="N164" s="189"/>
      <c r="O164" s="189"/>
      <c r="P164" s="189"/>
      <c r="Q164" s="189"/>
      <c r="R164" s="189"/>
      <c r="S164" s="189"/>
      <c r="T164" s="190"/>
      <c r="AT164" s="191" t="s">
        <v>220</v>
      </c>
      <c r="AU164" s="191" t="s">
        <v>83</v>
      </c>
      <c r="AV164" s="12" t="s">
        <v>85</v>
      </c>
      <c r="AW164" s="12" t="s">
        <v>37</v>
      </c>
      <c r="AX164" s="12" t="s">
        <v>83</v>
      </c>
      <c r="AY164" s="191" t="s">
        <v>215</v>
      </c>
    </row>
    <row r="165" spans="1:65" s="2" customFormat="1" ht="66.75" customHeight="1" x14ac:dyDescent="0.2">
      <c r="A165" s="34"/>
      <c r="B165" s="35"/>
      <c r="C165" s="208" t="s">
        <v>340</v>
      </c>
      <c r="D165" s="208" t="s">
        <v>366</v>
      </c>
      <c r="E165" s="209" t="s">
        <v>567</v>
      </c>
      <c r="F165" s="210" t="s">
        <v>568</v>
      </c>
      <c r="G165" s="211" t="s">
        <v>353</v>
      </c>
      <c r="H165" s="212">
        <v>0.58399999999999996</v>
      </c>
      <c r="I165" s="213"/>
      <c r="J165" s="214">
        <f>ROUND(I165*H165,2)</f>
        <v>0</v>
      </c>
      <c r="K165" s="210" t="s">
        <v>213</v>
      </c>
      <c r="L165" s="39"/>
      <c r="M165" s="215" t="s">
        <v>35</v>
      </c>
      <c r="N165" s="216" t="s">
        <v>47</v>
      </c>
      <c r="O165" s="64"/>
      <c r="P165" s="172">
        <f>O165*H165</f>
        <v>0</v>
      </c>
      <c r="Q165" s="172">
        <v>0</v>
      </c>
      <c r="R165" s="172">
        <f>Q165*H165</f>
        <v>0</v>
      </c>
      <c r="S165" s="172">
        <v>0</v>
      </c>
      <c r="T165" s="173">
        <f>S165*H165</f>
        <v>0</v>
      </c>
      <c r="U165" s="34"/>
      <c r="V165" s="34"/>
      <c r="W165" s="34"/>
      <c r="X165" s="34"/>
      <c r="Y165" s="34"/>
      <c r="Z165" s="34"/>
      <c r="AA165" s="34"/>
      <c r="AB165" s="34"/>
      <c r="AC165" s="34"/>
      <c r="AD165" s="34"/>
      <c r="AE165" s="34"/>
      <c r="AR165" s="174" t="s">
        <v>369</v>
      </c>
      <c r="AT165" s="174" t="s">
        <v>366</v>
      </c>
      <c r="AU165" s="174" t="s">
        <v>83</v>
      </c>
      <c r="AY165" s="17" t="s">
        <v>215</v>
      </c>
      <c r="BE165" s="175">
        <f>IF(N165="základní",J165,0)</f>
        <v>0</v>
      </c>
      <c r="BF165" s="175">
        <f>IF(N165="snížená",J165,0)</f>
        <v>0</v>
      </c>
      <c r="BG165" s="175">
        <f>IF(N165="zákl. přenesená",J165,0)</f>
        <v>0</v>
      </c>
      <c r="BH165" s="175">
        <f>IF(N165="sníž. přenesená",J165,0)</f>
        <v>0</v>
      </c>
      <c r="BI165" s="175">
        <f>IF(N165="nulová",J165,0)</f>
        <v>0</v>
      </c>
      <c r="BJ165" s="17" t="s">
        <v>83</v>
      </c>
      <c r="BK165" s="175">
        <f>ROUND(I165*H165,2)</f>
        <v>0</v>
      </c>
      <c r="BL165" s="17" t="s">
        <v>369</v>
      </c>
      <c r="BM165" s="174" t="s">
        <v>966</v>
      </c>
    </row>
    <row r="166" spans="1:65" s="2" customFormat="1" ht="19.5" x14ac:dyDescent="0.2">
      <c r="A166" s="34"/>
      <c r="B166" s="35"/>
      <c r="C166" s="36"/>
      <c r="D166" s="176" t="s">
        <v>218</v>
      </c>
      <c r="E166" s="36"/>
      <c r="F166" s="177" t="s">
        <v>964</v>
      </c>
      <c r="G166" s="36"/>
      <c r="H166" s="36"/>
      <c r="I166" s="178"/>
      <c r="J166" s="36"/>
      <c r="K166" s="36"/>
      <c r="L166" s="39"/>
      <c r="M166" s="179"/>
      <c r="N166" s="180"/>
      <c r="O166" s="64"/>
      <c r="P166" s="64"/>
      <c r="Q166" s="64"/>
      <c r="R166" s="64"/>
      <c r="S166" s="64"/>
      <c r="T166" s="65"/>
      <c r="U166" s="34"/>
      <c r="V166" s="34"/>
      <c r="W166" s="34"/>
      <c r="X166" s="34"/>
      <c r="Y166" s="34"/>
      <c r="Z166" s="34"/>
      <c r="AA166" s="34"/>
      <c r="AB166" s="34"/>
      <c r="AC166" s="34"/>
      <c r="AD166" s="34"/>
      <c r="AE166" s="34"/>
      <c r="AT166" s="17" t="s">
        <v>218</v>
      </c>
      <c r="AU166" s="17" t="s">
        <v>83</v>
      </c>
    </row>
    <row r="167" spans="1:65" s="12" customFormat="1" x14ac:dyDescent="0.2">
      <c r="B167" s="181"/>
      <c r="C167" s="182"/>
      <c r="D167" s="176" t="s">
        <v>220</v>
      </c>
      <c r="E167" s="183" t="s">
        <v>35</v>
      </c>
      <c r="F167" s="184" t="s">
        <v>967</v>
      </c>
      <c r="G167" s="182"/>
      <c r="H167" s="185">
        <v>0.58399999999999996</v>
      </c>
      <c r="I167" s="186"/>
      <c r="J167" s="182"/>
      <c r="K167" s="182"/>
      <c r="L167" s="187"/>
      <c r="M167" s="188"/>
      <c r="N167" s="189"/>
      <c r="O167" s="189"/>
      <c r="P167" s="189"/>
      <c r="Q167" s="189"/>
      <c r="R167" s="189"/>
      <c r="S167" s="189"/>
      <c r="T167" s="190"/>
      <c r="AT167" s="191" t="s">
        <v>220</v>
      </c>
      <c r="AU167" s="191" t="s">
        <v>83</v>
      </c>
      <c r="AV167" s="12" t="s">
        <v>85</v>
      </c>
      <c r="AW167" s="12" t="s">
        <v>37</v>
      </c>
      <c r="AX167" s="12" t="s">
        <v>83</v>
      </c>
      <c r="AY167" s="191" t="s">
        <v>215</v>
      </c>
    </row>
    <row r="168" spans="1:65" s="2" customFormat="1" ht="44.25" customHeight="1" x14ac:dyDescent="0.2">
      <c r="A168" s="34"/>
      <c r="B168" s="35"/>
      <c r="C168" s="208" t="s">
        <v>344</v>
      </c>
      <c r="D168" s="208" t="s">
        <v>366</v>
      </c>
      <c r="E168" s="209" t="s">
        <v>968</v>
      </c>
      <c r="F168" s="210" t="s">
        <v>969</v>
      </c>
      <c r="G168" s="211" t="s">
        <v>353</v>
      </c>
      <c r="H168" s="212">
        <v>33.597999999999999</v>
      </c>
      <c r="I168" s="213"/>
      <c r="J168" s="214">
        <f>ROUND(I168*H168,2)</f>
        <v>0</v>
      </c>
      <c r="K168" s="210" t="s">
        <v>213</v>
      </c>
      <c r="L168" s="39"/>
      <c r="M168" s="215" t="s">
        <v>35</v>
      </c>
      <c r="N168" s="216" t="s">
        <v>47</v>
      </c>
      <c r="O168" s="64"/>
      <c r="P168" s="172">
        <f>O168*H168</f>
        <v>0</v>
      </c>
      <c r="Q168" s="172">
        <v>0</v>
      </c>
      <c r="R168" s="172">
        <f>Q168*H168</f>
        <v>0</v>
      </c>
      <c r="S168" s="172">
        <v>0</v>
      </c>
      <c r="T168" s="173">
        <f>S168*H168</f>
        <v>0</v>
      </c>
      <c r="U168" s="34"/>
      <c r="V168" s="34"/>
      <c r="W168" s="34"/>
      <c r="X168" s="34"/>
      <c r="Y168" s="34"/>
      <c r="Z168" s="34"/>
      <c r="AA168" s="34"/>
      <c r="AB168" s="34"/>
      <c r="AC168" s="34"/>
      <c r="AD168" s="34"/>
      <c r="AE168" s="34"/>
      <c r="AR168" s="174" t="s">
        <v>369</v>
      </c>
      <c r="AT168" s="174" t="s">
        <v>366</v>
      </c>
      <c r="AU168" s="174" t="s">
        <v>83</v>
      </c>
      <c r="AY168" s="17" t="s">
        <v>215</v>
      </c>
      <c r="BE168" s="175">
        <f>IF(N168="základní",J168,0)</f>
        <v>0</v>
      </c>
      <c r="BF168" s="175">
        <f>IF(N168="snížená",J168,0)</f>
        <v>0</v>
      </c>
      <c r="BG168" s="175">
        <f>IF(N168="zákl. přenesená",J168,0)</f>
        <v>0</v>
      </c>
      <c r="BH168" s="175">
        <f>IF(N168="sníž. přenesená",J168,0)</f>
        <v>0</v>
      </c>
      <c r="BI168" s="175">
        <f>IF(N168="nulová",J168,0)</f>
        <v>0</v>
      </c>
      <c r="BJ168" s="17" t="s">
        <v>83</v>
      </c>
      <c r="BK168" s="175">
        <f>ROUND(I168*H168,2)</f>
        <v>0</v>
      </c>
      <c r="BL168" s="17" t="s">
        <v>369</v>
      </c>
      <c r="BM168" s="174" t="s">
        <v>970</v>
      </c>
    </row>
    <row r="169" spans="1:65" s="2" customFormat="1" ht="19.5" x14ac:dyDescent="0.2">
      <c r="A169" s="34"/>
      <c r="B169" s="35"/>
      <c r="C169" s="36"/>
      <c r="D169" s="176" t="s">
        <v>218</v>
      </c>
      <c r="E169" s="36"/>
      <c r="F169" s="177" t="s">
        <v>971</v>
      </c>
      <c r="G169" s="36"/>
      <c r="H169" s="36"/>
      <c r="I169" s="178"/>
      <c r="J169" s="36"/>
      <c r="K169" s="36"/>
      <c r="L169" s="39"/>
      <c r="M169" s="179"/>
      <c r="N169" s="180"/>
      <c r="O169" s="64"/>
      <c r="P169" s="64"/>
      <c r="Q169" s="64"/>
      <c r="R169" s="64"/>
      <c r="S169" s="64"/>
      <c r="T169" s="65"/>
      <c r="U169" s="34"/>
      <c r="V169" s="34"/>
      <c r="W169" s="34"/>
      <c r="X169" s="34"/>
      <c r="Y169" s="34"/>
      <c r="Z169" s="34"/>
      <c r="AA169" s="34"/>
      <c r="AB169" s="34"/>
      <c r="AC169" s="34"/>
      <c r="AD169" s="34"/>
      <c r="AE169" s="34"/>
      <c r="AT169" s="17" t="s">
        <v>218</v>
      </c>
      <c r="AU169" s="17" t="s">
        <v>83</v>
      </c>
    </row>
    <row r="170" spans="1:65" s="12" customFormat="1" x14ac:dyDescent="0.2">
      <c r="B170" s="181"/>
      <c r="C170" s="182"/>
      <c r="D170" s="176" t="s">
        <v>220</v>
      </c>
      <c r="E170" s="183" t="s">
        <v>35</v>
      </c>
      <c r="F170" s="184" t="s">
        <v>972</v>
      </c>
      <c r="G170" s="182"/>
      <c r="H170" s="185">
        <v>33.597999999999999</v>
      </c>
      <c r="I170" s="186"/>
      <c r="J170" s="182"/>
      <c r="K170" s="182"/>
      <c r="L170" s="187"/>
      <c r="M170" s="188"/>
      <c r="N170" s="189"/>
      <c r="O170" s="189"/>
      <c r="P170" s="189"/>
      <c r="Q170" s="189"/>
      <c r="R170" s="189"/>
      <c r="S170" s="189"/>
      <c r="T170" s="190"/>
      <c r="AT170" s="191" t="s">
        <v>220</v>
      </c>
      <c r="AU170" s="191" t="s">
        <v>83</v>
      </c>
      <c r="AV170" s="12" t="s">
        <v>85</v>
      </c>
      <c r="AW170" s="12" t="s">
        <v>37</v>
      </c>
      <c r="AX170" s="12" t="s">
        <v>83</v>
      </c>
      <c r="AY170" s="191" t="s">
        <v>215</v>
      </c>
    </row>
    <row r="171" spans="1:65" s="2" customFormat="1" ht="60" x14ac:dyDescent="0.2">
      <c r="A171" s="34"/>
      <c r="B171" s="35"/>
      <c r="C171" s="208" t="s">
        <v>350</v>
      </c>
      <c r="D171" s="208" t="s">
        <v>366</v>
      </c>
      <c r="E171" s="209" t="s">
        <v>973</v>
      </c>
      <c r="F171" s="210" t="s">
        <v>974</v>
      </c>
      <c r="G171" s="211" t="s">
        <v>353</v>
      </c>
      <c r="H171" s="212">
        <v>33.597999999999999</v>
      </c>
      <c r="I171" s="213"/>
      <c r="J171" s="214">
        <f>ROUND(I171*H171,2)</f>
        <v>0</v>
      </c>
      <c r="K171" s="210" t="s">
        <v>213</v>
      </c>
      <c r="L171" s="39"/>
      <c r="M171" s="215" t="s">
        <v>35</v>
      </c>
      <c r="N171" s="216" t="s">
        <v>47</v>
      </c>
      <c r="O171" s="64"/>
      <c r="P171" s="172">
        <f>O171*H171</f>
        <v>0</v>
      </c>
      <c r="Q171" s="172">
        <v>0</v>
      </c>
      <c r="R171" s="172">
        <f>Q171*H171</f>
        <v>0</v>
      </c>
      <c r="S171" s="172">
        <v>0</v>
      </c>
      <c r="T171" s="173">
        <f>S171*H171</f>
        <v>0</v>
      </c>
      <c r="U171" s="34"/>
      <c r="V171" s="34"/>
      <c r="W171" s="34"/>
      <c r="X171" s="34"/>
      <c r="Y171" s="34"/>
      <c r="Z171" s="34"/>
      <c r="AA171" s="34"/>
      <c r="AB171" s="34"/>
      <c r="AC171" s="34"/>
      <c r="AD171" s="34"/>
      <c r="AE171" s="34"/>
      <c r="AR171" s="174" t="s">
        <v>369</v>
      </c>
      <c r="AT171" s="174" t="s">
        <v>366</v>
      </c>
      <c r="AU171" s="174" t="s">
        <v>83</v>
      </c>
      <c r="AY171" s="17" t="s">
        <v>215</v>
      </c>
      <c r="BE171" s="175">
        <f>IF(N171="základní",J171,0)</f>
        <v>0</v>
      </c>
      <c r="BF171" s="175">
        <f>IF(N171="snížená",J171,0)</f>
        <v>0</v>
      </c>
      <c r="BG171" s="175">
        <f>IF(N171="zákl. přenesená",J171,0)</f>
        <v>0</v>
      </c>
      <c r="BH171" s="175">
        <f>IF(N171="sníž. přenesená",J171,0)</f>
        <v>0</v>
      </c>
      <c r="BI171" s="175">
        <f>IF(N171="nulová",J171,0)</f>
        <v>0</v>
      </c>
      <c r="BJ171" s="17" t="s">
        <v>83</v>
      </c>
      <c r="BK171" s="175">
        <f>ROUND(I171*H171,2)</f>
        <v>0</v>
      </c>
      <c r="BL171" s="17" t="s">
        <v>369</v>
      </c>
      <c r="BM171" s="174" t="s">
        <v>975</v>
      </c>
    </row>
    <row r="172" spans="1:65" s="2" customFormat="1" ht="19.5" x14ac:dyDescent="0.2">
      <c r="A172" s="34"/>
      <c r="B172" s="35"/>
      <c r="C172" s="36"/>
      <c r="D172" s="176" t="s">
        <v>218</v>
      </c>
      <c r="E172" s="36"/>
      <c r="F172" s="177" t="s">
        <v>971</v>
      </c>
      <c r="G172" s="36"/>
      <c r="H172" s="36"/>
      <c r="I172" s="178"/>
      <c r="J172" s="36"/>
      <c r="K172" s="36"/>
      <c r="L172" s="39"/>
      <c r="M172" s="179"/>
      <c r="N172" s="180"/>
      <c r="O172" s="64"/>
      <c r="P172" s="64"/>
      <c r="Q172" s="64"/>
      <c r="R172" s="64"/>
      <c r="S172" s="64"/>
      <c r="T172" s="65"/>
      <c r="U172" s="34"/>
      <c r="V172" s="34"/>
      <c r="W172" s="34"/>
      <c r="X172" s="34"/>
      <c r="Y172" s="34"/>
      <c r="Z172" s="34"/>
      <c r="AA172" s="34"/>
      <c r="AB172" s="34"/>
      <c r="AC172" s="34"/>
      <c r="AD172" s="34"/>
      <c r="AE172" s="34"/>
      <c r="AT172" s="17" t="s">
        <v>218</v>
      </c>
      <c r="AU172" s="17" t="s">
        <v>83</v>
      </c>
    </row>
    <row r="173" spans="1:65" s="12" customFormat="1" x14ac:dyDescent="0.2">
      <c r="B173" s="181"/>
      <c r="C173" s="182"/>
      <c r="D173" s="176" t="s">
        <v>220</v>
      </c>
      <c r="E173" s="183" t="s">
        <v>35</v>
      </c>
      <c r="F173" s="184" t="s">
        <v>972</v>
      </c>
      <c r="G173" s="182"/>
      <c r="H173" s="185">
        <v>33.597999999999999</v>
      </c>
      <c r="I173" s="186"/>
      <c r="J173" s="182"/>
      <c r="K173" s="182"/>
      <c r="L173" s="187"/>
      <c r="M173" s="188"/>
      <c r="N173" s="189"/>
      <c r="O173" s="189"/>
      <c r="P173" s="189"/>
      <c r="Q173" s="189"/>
      <c r="R173" s="189"/>
      <c r="S173" s="189"/>
      <c r="T173" s="190"/>
      <c r="AT173" s="191" t="s">
        <v>220</v>
      </c>
      <c r="AU173" s="191" t="s">
        <v>83</v>
      </c>
      <c r="AV173" s="12" t="s">
        <v>85</v>
      </c>
      <c r="AW173" s="12" t="s">
        <v>37</v>
      </c>
      <c r="AX173" s="12" t="s">
        <v>83</v>
      </c>
      <c r="AY173" s="191" t="s">
        <v>215</v>
      </c>
    </row>
    <row r="174" spans="1:65" s="2" customFormat="1" ht="60" x14ac:dyDescent="0.2">
      <c r="A174" s="34"/>
      <c r="B174" s="35"/>
      <c r="C174" s="208" t="s">
        <v>356</v>
      </c>
      <c r="D174" s="208" t="s">
        <v>366</v>
      </c>
      <c r="E174" s="209" t="s">
        <v>573</v>
      </c>
      <c r="F174" s="210" t="s">
        <v>574</v>
      </c>
      <c r="G174" s="211" t="s">
        <v>353</v>
      </c>
      <c r="H174" s="212">
        <v>22.323</v>
      </c>
      <c r="I174" s="213"/>
      <c r="J174" s="214">
        <f>ROUND(I174*H174,2)</f>
        <v>0</v>
      </c>
      <c r="K174" s="210" t="s">
        <v>213</v>
      </c>
      <c r="L174" s="39"/>
      <c r="M174" s="215" t="s">
        <v>35</v>
      </c>
      <c r="N174" s="216" t="s">
        <v>47</v>
      </c>
      <c r="O174" s="64"/>
      <c r="P174" s="172">
        <f>O174*H174</f>
        <v>0</v>
      </c>
      <c r="Q174" s="172">
        <v>0</v>
      </c>
      <c r="R174" s="172">
        <f>Q174*H174</f>
        <v>0</v>
      </c>
      <c r="S174" s="172">
        <v>0</v>
      </c>
      <c r="T174" s="173">
        <f>S174*H174</f>
        <v>0</v>
      </c>
      <c r="U174" s="34"/>
      <c r="V174" s="34"/>
      <c r="W174" s="34"/>
      <c r="X174" s="34"/>
      <c r="Y174" s="34"/>
      <c r="Z174" s="34"/>
      <c r="AA174" s="34"/>
      <c r="AB174" s="34"/>
      <c r="AC174" s="34"/>
      <c r="AD174" s="34"/>
      <c r="AE174" s="34"/>
      <c r="AR174" s="174" t="s">
        <v>369</v>
      </c>
      <c r="AT174" s="174" t="s">
        <v>366</v>
      </c>
      <c r="AU174" s="174" t="s">
        <v>83</v>
      </c>
      <c r="AY174" s="17" t="s">
        <v>215</v>
      </c>
      <c r="BE174" s="175">
        <f>IF(N174="základní",J174,0)</f>
        <v>0</v>
      </c>
      <c r="BF174" s="175">
        <f>IF(N174="snížená",J174,0)</f>
        <v>0</v>
      </c>
      <c r="BG174" s="175">
        <f>IF(N174="zákl. přenesená",J174,0)</f>
        <v>0</v>
      </c>
      <c r="BH174" s="175">
        <f>IF(N174="sníž. přenesená",J174,0)</f>
        <v>0</v>
      </c>
      <c r="BI174" s="175">
        <f>IF(N174="nulová",J174,0)</f>
        <v>0</v>
      </c>
      <c r="BJ174" s="17" t="s">
        <v>83</v>
      </c>
      <c r="BK174" s="175">
        <f>ROUND(I174*H174,2)</f>
        <v>0</v>
      </c>
      <c r="BL174" s="17" t="s">
        <v>369</v>
      </c>
      <c r="BM174" s="174" t="s">
        <v>575</v>
      </c>
    </row>
    <row r="175" spans="1:65" s="2" customFormat="1" ht="19.5" x14ac:dyDescent="0.2">
      <c r="A175" s="34"/>
      <c r="B175" s="35"/>
      <c r="C175" s="36"/>
      <c r="D175" s="176" t="s">
        <v>218</v>
      </c>
      <c r="E175" s="36"/>
      <c r="F175" s="177" t="s">
        <v>576</v>
      </c>
      <c r="G175" s="36"/>
      <c r="H175" s="36"/>
      <c r="I175" s="178"/>
      <c r="J175" s="36"/>
      <c r="K175" s="36"/>
      <c r="L175" s="39"/>
      <c r="M175" s="179"/>
      <c r="N175" s="180"/>
      <c r="O175" s="64"/>
      <c r="P175" s="64"/>
      <c r="Q175" s="64"/>
      <c r="R175" s="64"/>
      <c r="S175" s="64"/>
      <c r="T175" s="65"/>
      <c r="U175" s="34"/>
      <c r="V175" s="34"/>
      <c r="W175" s="34"/>
      <c r="X175" s="34"/>
      <c r="Y175" s="34"/>
      <c r="Z175" s="34"/>
      <c r="AA175" s="34"/>
      <c r="AB175" s="34"/>
      <c r="AC175" s="34"/>
      <c r="AD175" s="34"/>
      <c r="AE175" s="34"/>
      <c r="AT175" s="17" t="s">
        <v>218</v>
      </c>
      <c r="AU175" s="17" t="s">
        <v>83</v>
      </c>
    </row>
    <row r="176" spans="1:65" s="12" customFormat="1" x14ac:dyDescent="0.2">
      <c r="B176" s="181"/>
      <c r="C176" s="182"/>
      <c r="D176" s="176" t="s">
        <v>220</v>
      </c>
      <c r="E176" s="183" t="s">
        <v>35</v>
      </c>
      <c r="F176" s="184" t="s">
        <v>976</v>
      </c>
      <c r="G176" s="182"/>
      <c r="H176" s="185">
        <v>22.323</v>
      </c>
      <c r="I176" s="186"/>
      <c r="J176" s="182"/>
      <c r="K176" s="182"/>
      <c r="L176" s="187"/>
      <c r="M176" s="188"/>
      <c r="N176" s="189"/>
      <c r="O176" s="189"/>
      <c r="P176" s="189"/>
      <c r="Q176" s="189"/>
      <c r="R176" s="189"/>
      <c r="S176" s="189"/>
      <c r="T176" s="190"/>
      <c r="AT176" s="191" t="s">
        <v>220</v>
      </c>
      <c r="AU176" s="191" t="s">
        <v>83</v>
      </c>
      <c r="AV176" s="12" t="s">
        <v>85</v>
      </c>
      <c r="AW176" s="12" t="s">
        <v>37</v>
      </c>
      <c r="AX176" s="12" t="s">
        <v>83</v>
      </c>
      <c r="AY176" s="191" t="s">
        <v>215</v>
      </c>
    </row>
    <row r="177" spans="1:65" s="2" customFormat="1" ht="44.25" customHeight="1" x14ac:dyDescent="0.2">
      <c r="A177" s="34"/>
      <c r="B177" s="35"/>
      <c r="C177" s="208" t="s">
        <v>365</v>
      </c>
      <c r="D177" s="208" t="s">
        <v>366</v>
      </c>
      <c r="E177" s="209" t="s">
        <v>579</v>
      </c>
      <c r="F177" s="210" t="s">
        <v>580</v>
      </c>
      <c r="G177" s="211" t="s">
        <v>353</v>
      </c>
      <c r="H177" s="212">
        <v>17.594999999999999</v>
      </c>
      <c r="I177" s="213"/>
      <c r="J177" s="214">
        <f>ROUND(I177*H177,2)</f>
        <v>0</v>
      </c>
      <c r="K177" s="210" t="s">
        <v>213</v>
      </c>
      <c r="L177" s="39"/>
      <c r="M177" s="215" t="s">
        <v>35</v>
      </c>
      <c r="N177" s="216" t="s">
        <v>47</v>
      </c>
      <c r="O177" s="64"/>
      <c r="P177" s="172">
        <f>O177*H177</f>
        <v>0</v>
      </c>
      <c r="Q177" s="172">
        <v>0</v>
      </c>
      <c r="R177" s="172">
        <f>Q177*H177</f>
        <v>0</v>
      </c>
      <c r="S177" s="172">
        <v>0</v>
      </c>
      <c r="T177" s="173">
        <f>S177*H177</f>
        <v>0</v>
      </c>
      <c r="U177" s="34"/>
      <c r="V177" s="34"/>
      <c r="W177" s="34"/>
      <c r="X177" s="34"/>
      <c r="Y177" s="34"/>
      <c r="Z177" s="34"/>
      <c r="AA177" s="34"/>
      <c r="AB177" s="34"/>
      <c r="AC177" s="34"/>
      <c r="AD177" s="34"/>
      <c r="AE177" s="34"/>
      <c r="AR177" s="174" t="s">
        <v>369</v>
      </c>
      <c r="AT177" s="174" t="s">
        <v>366</v>
      </c>
      <c r="AU177" s="174" t="s">
        <v>83</v>
      </c>
      <c r="AY177" s="17" t="s">
        <v>215</v>
      </c>
      <c r="BE177" s="175">
        <f>IF(N177="základní",J177,0)</f>
        <v>0</v>
      </c>
      <c r="BF177" s="175">
        <f>IF(N177="snížená",J177,0)</f>
        <v>0</v>
      </c>
      <c r="BG177" s="175">
        <f>IF(N177="zákl. přenesená",J177,0)</f>
        <v>0</v>
      </c>
      <c r="BH177" s="175">
        <f>IF(N177="sníž. přenesená",J177,0)</f>
        <v>0</v>
      </c>
      <c r="BI177" s="175">
        <f>IF(N177="nulová",J177,0)</f>
        <v>0</v>
      </c>
      <c r="BJ177" s="17" t="s">
        <v>83</v>
      </c>
      <c r="BK177" s="175">
        <f>ROUND(I177*H177,2)</f>
        <v>0</v>
      </c>
      <c r="BL177" s="17" t="s">
        <v>369</v>
      </c>
      <c r="BM177" s="174" t="s">
        <v>977</v>
      </c>
    </row>
    <row r="178" spans="1:65" s="2" customFormat="1" ht="19.5" x14ac:dyDescent="0.2">
      <c r="A178" s="34"/>
      <c r="B178" s="35"/>
      <c r="C178" s="36"/>
      <c r="D178" s="176" t="s">
        <v>218</v>
      </c>
      <c r="E178" s="36"/>
      <c r="F178" s="177" t="s">
        <v>978</v>
      </c>
      <c r="G178" s="36"/>
      <c r="H178" s="36"/>
      <c r="I178" s="178"/>
      <c r="J178" s="36"/>
      <c r="K178" s="36"/>
      <c r="L178" s="39"/>
      <c r="M178" s="179"/>
      <c r="N178" s="180"/>
      <c r="O178" s="64"/>
      <c r="P178" s="64"/>
      <c r="Q178" s="64"/>
      <c r="R178" s="64"/>
      <c r="S178" s="64"/>
      <c r="T178" s="65"/>
      <c r="U178" s="34"/>
      <c r="V178" s="34"/>
      <c r="W178" s="34"/>
      <c r="X178" s="34"/>
      <c r="Y178" s="34"/>
      <c r="Z178" s="34"/>
      <c r="AA178" s="34"/>
      <c r="AB178" s="34"/>
      <c r="AC178" s="34"/>
      <c r="AD178" s="34"/>
      <c r="AE178" s="34"/>
      <c r="AT178" s="17" t="s">
        <v>218</v>
      </c>
      <c r="AU178" s="17" t="s">
        <v>83</v>
      </c>
    </row>
    <row r="179" spans="1:65" s="12" customFormat="1" x14ac:dyDescent="0.2">
      <c r="B179" s="181"/>
      <c r="C179" s="182"/>
      <c r="D179" s="176" t="s">
        <v>220</v>
      </c>
      <c r="E179" s="183" t="s">
        <v>35</v>
      </c>
      <c r="F179" s="184" t="s">
        <v>979</v>
      </c>
      <c r="G179" s="182"/>
      <c r="H179" s="185">
        <v>17.594999999999999</v>
      </c>
      <c r="I179" s="186"/>
      <c r="J179" s="182"/>
      <c r="K179" s="182"/>
      <c r="L179" s="187"/>
      <c r="M179" s="188"/>
      <c r="N179" s="189"/>
      <c r="O179" s="189"/>
      <c r="P179" s="189"/>
      <c r="Q179" s="189"/>
      <c r="R179" s="189"/>
      <c r="S179" s="189"/>
      <c r="T179" s="190"/>
      <c r="AT179" s="191" t="s">
        <v>220</v>
      </c>
      <c r="AU179" s="191" t="s">
        <v>83</v>
      </c>
      <c r="AV179" s="12" t="s">
        <v>85</v>
      </c>
      <c r="AW179" s="12" t="s">
        <v>37</v>
      </c>
      <c r="AX179" s="12" t="s">
        <v>83</v>
      </c>
      <c r="AY179" s="191" t="s">
        <v>215</v>
      </c>
    </row>
    <row r="180" spans="1:65" s="2" customFormat="1" ht="66.75" customHeight="1" x14ac:dyDescent="0.2">
      <c r="A180" s="34"/>
      <c r="B180" s="35"/>
      <c r="C180" s="208" t="s">
        <v>373</v>
      </c>
      <c r="D180" s="208" t="s">
        <v>366</v>
      </c>
      <c r="E180" s="209" t="s">
        <v>958</v>
      </c>
      <c r="F180" s="210" t="s">
        <v>959</v>
      </c>
      <c r="G180" s="211" t="s">
        <v>353</v>
      </c>
      <c r="H180" s="212">
        <v>17.594999999999999</v>
      </c>
      <c r="I180" s="213"/>
      <c r="J180" s="214">
        <f>ROUND(I180*H180,2)</f>
        <v>0</v>
      </c>
      <c r="K180" s="210" t="s">
        <v>213</v>
      </c>
      <c r="L180" s="39"/>
      <c r="M180" s="215" t="s">
        <v>35</v>
      </c>
      <c r="N180" s="216" t="s">
        <v>47</v>
      </c>
      <c r="O180" s="64"/>
      <c r="P180" s="172">
        <f>O180*H180</f>
        <v>0</v>
      </c>
      <c r="Q180" s="172">
        <v>0</v>
      </c>
      <c r="R180" s="172">
        <f>Q180*H180</f>
        <v>0</v>
      </c>
      <c r="S180" s="172">
        <v>0</v>
      </c>
      <c r="T180" s="173">
        <f>S180*H180</f>
        <v>0</v>
      </c>
      <c r="U180" s="34"/>
      <c r="V180" s="34"/>
      <c r="W180" s="34"/>
      <c r="X180" s="34"/>
      <c r="Y180" s="34"/>
      <c r="Z180" s="34"/>
      <c r="AA180" s="34"/>
      <c r="AB180" s="34"/>
      <c r="AC180" s="34"/>
      <c r="AD180" s="34"/>
      <c r="AE180" s="34"/>
      <c r="AR180" s="174" t="s">
        <v>369</v>
      </c>
      <c r="AT180" s="174" t="s">
        <v>366</v>
      </c>
      <c r="AU180" s="174" t="s">
        <v>83</v>
      </c>
      <c r="AY180" s="17" t="s">
        <v>215</v>
      </c>
      <c r="BE180" s="175">
        <f>IF(N180="základní",J180,0)</f>
        <v>0</v>
      </c>
      <c r="BF180" s="175">
        <f>IF(N180="snížená",J180,0)</f>
        <v>0</v>
      </c>
      <c r="BG180" s="175">
        <f>IF(N180="zákl. přenesená",J180,0)</f>
        <v>0</v>
      </c>
      <c r="BH180" s="175">
        <f>IF(N180="sníž. přenesená",J180,0)</f>
        <v>0</v>
      </c>
      <c r="BI180" s="175">
        <f>IF(N180="nulová",J180,0)</f>
        <v>0</v>
      </c>
      <c r="BJ180" s="17" t="s">
        <v>83</v>
      </c>
      <c r="BK180" s="175">
        <f>ROUND(I180*H180,2)</f>
        <v>0</v>
      </c>
      <c r="BL180" s="17" t="s">
        <v>369</v>
      </c>
      <c r="BM180" s="174" t="s">
        <v>980</v>
      </c>
    </row>
    <row r="181" spans="1:65" s="2" customFormat="1" ht="19.5" x14ac:dyDescent="0.2">
      <c r="A181" s="34"/>
      <c r="B181" s="35"/>
      <c r="C181" s="36"/>
      <c r="D181" s="176" t="s">
        <v>218</v>
      </c>
      <c r="E181" s="36"/>
      <c r="F181" s="177" t="s">
        <v>981</v>
      </c>
      <c r="G181" s="36"/>
      <c r="H181" s="36"/>
      <c r="I181" s="178"/>
      <c r="J181" s="36"/>
      <c r="K181" s="36"/>
      <c r="L181" s="39"/>
      <c r="M181" s="179"/>
      <c r="N181" s="180"/>
      <c r="O181" s="64"/>
      <c r="P181" s="64"/>
      <c r="Q181" s="64"/>
      <c r="R181" s="64"/>
      <c r="S181" s="64"/>
      <c r="T181" s="65"/>
      <c r="U181" s="34"/>
      <c r="V181" s="34"/>
      <c r="W181" s="34"/>
      <c r="X181" s="34"/>
      <c r="Y181" s="34"/>
      <c r="Z181" s="34"/>
      <c r="AA181" s="34"/>
      <c r="AB181" s="34"/>
      <c r="AC181" s="34"/>
      <c r="AD181" s="34"/>
      <c r="AE181" s="34"/>
      <c r="AT181" s="17" t="s">
        <v>218</v>
      </c>
      <c r="AU181" s="17" t="s">
        <v>83</v>
      </c>
    </row>
    <row r="182" spans="1:65" s="12" customFormat="1" x14ac:dyDescent="0.2">
      <c r="B182" s="181"/>
      <c r="C182" s="182"/>
      <c r="D182" s="176" t="s">
        <v>220</v>
      </c>
      <c r="E182" s="183" t="s">
        <v>35</v>
      </c>
      <c r="F182" s="184" t="s">
        <v>982</v>
      </c>
      <c r="G182" s="182"/>
      <c r="H182" s="185">
        <v>17.594999999999999</v>
      </c>
      <c r="I182" s="186"/>
      <c r="J182" s="182"/>
      <c r="K182" s="182"/>
      <c r="L182" s="187"/>
      <c r="M182" s="188"/>
      <c r="N182" s="189"/>
      <c r="O182" s="189"/>
      <c r="P182" s="189"/>
      <c r="Q182" s="189"/>
      <c r="R182" s="189"/>
      <c r="S182" s="189"/>
      <c r="T182" s="190"/>
      <c r="AT182" s="191" t="s">
        <v>220</v>
      </c>
      <c r="AU182" s="191" t="s">
        <v>83</v>
      </c>
      <c r="AV182" s="12" t="s">
        <v>85</v>
      </c>
      <c r="AW182" s="12" t="s">
        <v>37</v>
      </c>
      <c r="AX182" s="12" t="s">
        <v>83</v>
      </c>
      <c r="AY182" s="191" t="s">
        <v>215</v>
      </c>
    </row>
    <row r="183" spans="1:65" s="2" customFormat="1" ht="60" x14ac:dyDescent="0.2">
      <c r="A183" s="34"/>
      <c r="B183" s="35"/>
      <c r="C183" s="208" t="s">
        <v>378</v>
      </c>
      <c r="D183" s="208" t="s">
        <v>366</v>
      </c>
      <c r="E183" s="209" t="s">
        <v>983</v>
      </c>
      <c r="F183" s="210" t="s">
        <v>984</v>
      </c>
      <c r="G183" s="211" t="s">
        <v>353</v>
      </c>
      <c r="H183" s="212">
        <v>51.963000000000001</v>
      </c>
      <c r="I183" s="213"/>
      <c r="J183" s="214">
        <f>ROUND(I183*H183,2)</f>
        <v>0</v>
      </c>
      <c r="K183" s="210" t="s">
        <v>213</v>
      </c>
      <c r="L183" s="39"/>
      <c r="M183" s="215" t="s">
        <v>35</v>
      </c>
      <c r="N183" s="216" t="s">
        <v>47</v>
      </c>
      <c r="O183" s="64"/>
      <c r="P183" s="172">
        <f>O183*H183</f>
        <v>0</v>
      </c>
      <c r="Q183" s="172">
        <v>0</v>
      </c>
      <c r="R183" s="172">
        <f>Q183*H183</f>
        <v>0</v>
      </c>
      <c r="S183" s="172">
        <v>0</v>
      </c>
      <c r="T183" s="173">
        <f>S183*H183</f>
        <v>0</v>
      </c>
      <c r="U183" s="34"/>
      <c r="V183" s="34"/>
      <c r="W183" s="34"/>
      <c r="X183" s="34"/>
      <c r="Y183" s="34"/>
      <c r="Z183" s="34"/>
      <c r="AA183" s="34"/>
      <c r="AB183" s="34"/>
      <c r="AC183" s="34"/>
      <c r="AD183" s="34"/>
      <c r="AE183" s="34"/>
      <c r="AR183" s="174" t="s">
        <v>369</v>
      </c>
      <c r="AT183" s="174" t="s">
        <v>366</v>
      </c>
      <c r="AU183" s="174" t="s">
        <v>83</v>
      </c>
      <c r="AY183" s="17" t="s">
        <v>215</v>
      </c>
      <c r="BE183" s="175">
        <f>IF(N183="základní",J183,0)</f>
        <v>0</v>
      </c>
      <c r="BF183" s="175">
        <f>IF(N183="snížená",J183,0)</f>
        <v>0</v>
      </c>
      <c r="BG183" s="175">
        <f>IF(N183="zákl. přenesená",J183,0)</f>
        <v>0</v>
      </c>
      <c r="BH183" s="175">
        <f>IF(N183="sníž. přenesená",J183,0)</f>
        <v>0</v>
      </c>
      <c r="BI183" s="175">
        <f>IF(N183="nulová",J183,0)</f>
        <v>0</v>
      </c>
      <c r="BJ183" s="17" t="s">
        <v>83</v>
      </c>
      <c r="BK183" s="175">
        <f>ROUND(I183*H183,2)</f>
        <v>0</v>
      </c>
      <c r="BL183" s="17" t="s">
        <v>369</v>
      </c>
      <c r="BM183" s="174" t="s">
        <v>985</v>
      </c>
    </row>
    <row r="184" spans="1:65" s="2" customFormat="1" ht="19.5" x14ac:dyDescent="0.2">
      <c r="A184" s="34"/>
      <c r="B184" s="35"/>
      <c r="C184" s="36"/>
      <c r="D184" s="176" t="s">
        <v>218</v>
      </c>
      <c r="E184" s="36"/>
      <c r="F184" s="177" t="s">
        <v>986</v>
      </c>
      <c r="G184" s="36"/>
      <c r="H184" s="36"/>
      <c r="I184" s="178"/>
      <c r="J184" s="36"/>
      <c r="K184" s="36"/>
      <c r="L184" s="39"/>
      <c r="M184" s="179"/>
      <c r="N184" s="180"/>
      <c r="O184" s="64"/>
      <c r="P184" s="64"/>
      <c r="Q184" s="64"/>
      <c r="R184" s="64"/>
      <c r="S184" s="64"/>
      <c r="T184" s="65"/>
      <c r="U184" s="34"/>
      <c r="V184" s="34"/>
      <c r="W184" s="34"/>
      <c r="X184" s="34"/>
      <c r="Y184" s="34"/>
      <c r="Z184" s="34"/>
      <c r="AA184" s="34"/>
      <c r="AB184" s="34"/>
      <c r="AC184" s="34"/>
      <c r="AD184" s="34"/>
      <c r="AE184" s="34"/>
      <c r="AT184" s="17" t="s">
        <v>218</v>
      </c>
      <c r="AU184" s="17" t="s">
        <v>83</v>
      </c>
    </row>
    <row r="185" spans="1:65" s="12" customFormat="1" x14ac:dyDescent="0.2">
      <c r="B185" s="181"/>
      <c r="C185" s="182"/>
      <c r="D185" s="176" t="s">
        <v>220</v>
      </c>
      <c r="E185" s="183" t="s">
        <v>35</v>
      </c>
      <c r="F185" s="184" t="s">
        <v>987</v>
      </c>
      <c r="G185" s="182"/>
      <c r="H185" s="185">
        <v>51.963000000000001</v>
      </c>
      <c r="I185" s="186"/>
      <c r="J185" s="182"/>
      <c r="K185" s="182"/>
      <c r="L185" s="187"/>
      <c r="M185" s="188"/>
      <c r="N185" s="189"/>
      <c r="O185" s="189"/>
      <c r="P185" s="189"/>
      <c r="Q185" s="189"/>
      <c r="R185" s="189"/>
      <c r="S185" s="189"/>
      <c r="T185" s="190"/>
      <c r="AT185" s="191" t="s">
        <v>220</v>
      </c>
      <c r="AU185" s="191" t="s">
        <v>83</v>
      </c>
      <c r="AV185" s="12" t="s">
        <v>85</v>
      </c>
      <c r="AW185" s="12" t="s">
        <v>37</v>
      </c>
      <c r="AX185" s="12" t="s">
        <v>83</v>
      </c>
      <c r="AY185" s="191" t="s">
        <v>215</v>
      </c>
    </row>
    <row r="186" spans="1:65" s="2" customFormat="1" ht="60" x14ac:dyDescent="0.2">
      <c r="A186" s="34"/>
      <c r="B186" s="35"/>
      <c r="C186" s="208" t="s">
        <v>384</v>
      </c>
      <c r="D186" s="208" t="s">
        <v>366</v>
      </c>
      <c r="E186" s="209" t="s">
        <v>983</v>
      </c>
      <c r="F186" s="210" t="s">
        <v>984</v>
      </c>
      <c r="G186" s="211" t="s">
        <v>353</v>
      </c>
      <c r="H186" s="212">
        <v>1.8640000000000001</v>
      </c>
      <c r="I186" s="213"/>
      <c r="J186" s="214">
        <f>ROUND(I186*H186,2)</f>
        <v>0</v>
      </c>
      <c r="K186" s="210" t="s">
        <v>213</v>
      </c>
      <c r="L186" s="39"/>
      <c r="M186" s="215" t="s">
        <v>35</v>
      </c>
      <c r="N186" s="216" t="s">
        <v>47</v>
      </c>
      <c r="O186" s="64"/>
      <c r="P186" s="172">
        <f>O186*H186</f>
        <v>0</v>
      </c>
      <c r="Q186" s="172">
        <v>0</v>
      </c>
      <c r="R186" s="172">
        <f>Q186*H186</f>
        <v>0</v>
      </c>
      <c r="S186" s="172">
        <v>0</v>
      </c>
      <c r="T186" s="173">
        <f>S186*H186</f>
        <v>0</v>
      </c>
      <c r="U186" s="34"/>
      <c r="V186" s="34"/>
      <c r="W186" s="34"/>
      <c r="X186" s="34"/>
      <c r="Y186" s="34"/>
      <c r="Z186" s="34"/>
      <c r="AA186" s="34"/>
      <c r="AB186" s="34"/>
      <c r="AC186" s="34"/>
      <c r="AD186" s="34"/>
      <c r="AE186" s="34"/>
      <c r="AR186" s="174" t="s">
        <v>369</v>
      </c>
      <c r="AT186" s="174" t="s">
        <v>366</v>
      </c>
      <c r="AU186" s="174" t="s">
        <v>83</v>
      </c>
      <c r="AY186" s="17" t="s">
        <v>215</v>
      </c>
      <c r="BE186" s="175">
        <f>IF(N186="základní",J186,0)</f>
        <v>0</v>
      </c>
      <c r="BF186" s="175">
        <f>IF(N186="snížená",J186,0)</f>
        <v>0</v>
      </c>
      <c r="BG186" s="175">
        <f>IF(N186="zákl. přenesená",J186,0)</f>
        <v>0</v>
      </c>
      <c r="BH186" s="175">
        <f>IF(N186="sníž. přenesená",J186,0)</f>
        <v>0</v>
      </c>
      <c r="BI186" s="175">
        <f>IF(N186="nulová",J186,0)</f>
        <v>0</v>
      </c>
      <c r="BJ186" s="17" t="s">
        <v>83</v>
      </c>
      <c r="BK186" s="175">
        <f>ROUND(I186*H186,2)</f>
        <v>0</v>
      </c>
      <c r="BL186" s="17" t="s">
        <v>369</v>
      </c>
      <c r="BM186" s="174" t="s">
        <v>988</v>
      </c>
    </row>
    <row r="187" spans="1:65" s="2" customFormat="1" ht="19.5" x14ac:dyDescent="0.2">
      <c r="A187" s="34"/>
      <c r="B187" s="35"/>
      <c r="C187" s="36"/>
      <c r="D187" s="176" t="s">
        <v>218</v>
      </c>
      <c r="E187" s="36"/>
      <c r="F187" s="177" t="s">
        <v>989</v>
      </c>
      <c r="G187" s="36"/>
      <c r="H187" s="36"/>
      <c r="I187" s="178"/>
      <c r="J187" s="36"/>
      <c r="K187" s="36"/>
      <c r="L187" s="39"/>
      <c r="M187" s="179"/>
      <c r="N187" s="180"/>
      <c r="O187" s="64"/>
      <c r="P187" s="64"/>
      <c r="Q187" s="64"/>
      <c r="R187" s="64"/>
      <c r="S187" s="64"/>
      <c r="T187" s="65"/>
      <c r="U187" s="34"/>
      <c r="V187" s="34"/>
      <c r="W187" s="34"/>
      <c r="X187" s="34"/>
      <c r="Y187" s="34"/>
      <c r="Z187" s="34"/>
      <c r="AA187" s="34"/>
      <c r="AB187" s="34"/>
      <c r="AC187" s="34"/>
      <c r="AD187" s="34"/>
      <c r="AE187" s="34"/>
      <c r="AT187" s="17" t="s">
        <v>218</v>
      </c>
      <c r="AU187" s="17" t="s">
        <v>83</v>
      </c>
    </row>
    <row r="188" spans="1:65" s="12" customFormat="1" x14ac:dyDescent="0.2">
      <c r="B188" s="181"/>
      <c r="C188" s="182"/>
      <c r="D188" s="176" t="s">
        <v>220</v>
      </c>
      <c r="E188" s="183" t="s">
        <v>35</v>
      </c>
      <c r="F188" s="184" t="s">
        <v>990</v>
      </c>
      <c r="G188" s="182"/>
      <c r="H188" s="185">
        <v>1.8640000000000001</v>
      </c>
      <c r="I188" s="186"/>
      <c r="J188" s="182"/>
      <c r="K188" s="182"/>
      <c r="L188" s="187"/>
      <c r="M188" s="188"/>
      <c r="N188" s="189"/>
      <c r="O188" s="189"/>
      <c r="P188" s="189"/>
      <c r="Q188" s="189"/>
      <c r="R188" s="189"/>
      <c r="S188" s="189"/>
      <c r="T188" s="190"/>
      <c r="AT188" s="191" t="s">
        <v>220</v>
      </c>
      <c r="AU188" s="191" t="s">
        <v>83</v>
      </c>
      <c r="AV188" s="12" t="s">
        <v>85</v>
      </c>
      <c r="AW188" s="12" t="s">
        <v>37</v>
      </c>
      <c r="AX188" s="12" t="s">
        <v>83</v>
      </c>
      <c r="AY188" s="191" t="s">
        <v>215</v>
      </c>
    </row>
    <row r="189" spans="1:65" s="2" customFormat="1" ht="44.25" customHeight="1" x14ac:dyDescent="0.2">
      <c r="A189" s="34"/>
      <c r="B189" s="35"/>
      <c r="C189" s="208" t="s">
        <v>388</v>
      </c>
      <c r="D189" s="208" t="s">
        <v>366</v>
      </c>
      <c r="E189" s="209" t="s">
        <v>605</v>
      </c>
      <c r="F189" s="210" t="s">
        <v>606</v>
      </c>
      <c r="G189" s="211" t="s">
        <v>353</v>
      </c>
      <c r="H189" s="212">
        <v>1.8640000000000001</v>
      </c>
      <c r="I189" s="213"/>
      <c r="J189" s="214">
        <f>ROUND(I189*H189,2)</f>
        <v>0</v>
      </c>
      <c r="K189" s="210" t="s">
        <v>213</v>
      </c>
      <c r="L189" s="39"/>
      <c r="M189" s="215" t="s">
        <v>35</v>
      </c>
      <c r="N189" s="216" t="s">
        <v>47</v>
      </c>
      <c r="O189" s="64"/>
      <c r="P189" s="172">
        <f>O189*H189</f>
        <v>0</v>
      </c>
      <c r="Q189" s="172">
        <v>0</v>
      </c>
      <c r="R189" s="172">
        <f>Q189*H189</f>
        <v>0</v>
      </c>
      <c r="S189" s="172">
        <v>0</v>
      </c>
      <c r="T189" s="173">
        <f>S189*H189</f>
        <v>0</v>
      </c>
      <c r="U189" s="34"/>
      <c r="V189" s="34"/>
      <c r="W189" s="34"/>
      <c r="X189" s="34"/>
      <c r="Y189" s="34"/>
      <c r="Z189" s="34"/>
      <c r="AA189" s="34"/>
      <c r="AB189" s="34"/>
      <c r="AC189" s="34"/>
      <c r="AD189" s="34"/>
      <c r="AE189" s="34"/>
      <c r="AR189" s="174" t="s">
        <v>369</v>
      </c>
      <c r="AT189" s="174" t="s">
        <v>366</v>
      </c>
      <c r="AU189" s="174" t="s">
        <v>83</v>
      </c>
      <c r="AY189" s="17" t="s">
        <v>215</v>
      </c>
      <c r="BE189" s="175">
        <f>IF(N189="základní",J189,0)</f>
        <v>0</v>
      </c>
      <c r="BF189" s="175">
        <f>IF(N189="snížená",J189,0)</f>
        <v>0</v>
      </c>
      <c r="BG189" s="175">
        <f>IF(N189="zákl. přenesená",J189,0)</f>
        <v>0</v>
      </c>
      <c r="BH189" s="175">
        <f>IF(N189="sníž. přenesená",J189,0)</f>
        <v>0</v>
      </c>
      <c r="BI189" s="175">
        <f>IF(N189="nulová",J189,0)</f>
        <v>0</v>
      </c>
      <c r="BJ189" s="17" t="s">
        <v>83</v>
      </c>
      <c r="BK189" s="175">
        <f>ROUND(I189*H189,2)</f>
        <v>0</v>
      </c>
      <c r="BL189" s="17" t="s">
        <v>369</v>
      </c>
      <c r="BM189" s="174" t="s">
        <v>607</v>
      </c>
    </row>
    <row r="190" spans="1:65" s="12" customFormat="1" x14ac:dyDescent="0.2">
      <c r="B190" s="181"/>
      <c r="C190" s="182"/>
      <c r="D190" s="176" t="s">
        <v>220</v>
      </c>
      <c r="E190" s="183" t="s">
        <v>35</v>
      </c>
      <c r="F190" s="184" t="s">
        <v>991</v>
      </c>
      <c r="G190" s="182"/>
      <c r="H190" s="185">
        <v>1.8640000000000001</v>
      </c>
      <c r="I190" s="186"/>
      <c r="J190" s="182"/>
      <c r="K190" s="182"/>
      <c r="L190" s="187"/>
      <c r="M190" s="217"/>
      <c r="N190" s="218"/>
      <c r="O190" s="218"/>
      <c r="P190" s="218"/>
      <c r="Q190" s="218"/>
      <c r="R190" s="218"/>
      <c r="S190" s="218"/>
      <c r="T190" s="219"/>
      <c r="AT190" s="191" t="s">
        <v>220</v>
      </c>
      <c r="AU190" s="191" t="s">
        <v>83</v>
      </c>
      <c r="AV190" s="12" t="s">
        <v>85</v>
      </c>
      <c r="AW190" s="12" t="s">
        <v>37</v>
      </c>
      <c r="AX190" s="12" t="s">
        <v>83</v>
      </c>
      <c r="AY190" s="191" t="s">
        <v>215</v>
      </c>
    </row>
    <row r="191" spans="1:65" s="2" customFormat="1" ht="6.95" customHeight="1" x14ac:dyDescent="0.2">
      <c r="A191" s="34"/>
      <c r="B191" s="47"/>
      <c r="C191" s="48"/>
      <c r="D191" s="48"/>
      <c r="E191" s="48"/>
      <c r="F191" s="48"/>
      <c r="G191" s="48"/>
      <c r="H191" s="48"/>
      <c r="I191" s="48"/>
      <c r="J191" s="48"/>
      <c r="K191" s="48"/>
      <c r="L191" s="39"/>
      <c r="M191" s="34"/>
      <c r="O191" s="34"/>
      <c r="P191" s="34"/>
      <c r="Q191" s="34"/>
      <c r="R191" s="34"/>
      <c r="S191" s="34"/>
      <c r="T191" s="34"/>
      <c r="U191" s="34"/>
      <c r="V191" s="34"/>
      <c r="W191" s="34"/>
      <c r="X191" s="34"/>
      <c r="Y191" s="34"/>
      <c r="Z191" s="34"/>
      <c r="AA191" s="34"/>
      <c r="AB191" s="34"/>
      <c r="AC191" s="34"/>
      <c r="AD191" s="34"/>
      <c r="AE191" s="34"/>
    </row>
  </sheetData>
  <sheetProtection algorithmName="SHA-512" hashValue="jBH7bmY1tUzFIjMWPNWafF3X/Jhy1fJFRT8HbjxlfvER7nc8kFE1cLUwuVB/oi/TVFdQojdVM9jIv2yfsP+Gbg==" saltValue="Lu/a0HQyQ9hQnFgvGy2T0Dk0Cj6P9r2KhOXz4U5L6S6cG0KyaGiEz9WVczKXoXW+wFma93tctXyxgdHsCDKN7g==" spinCount="100000" sheet="1" objects="1" scenarios="1" formatColumns="0" formatRows="0" autoFilter="0"/>
  <autoFilter ref="C87:K190"/>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5"/>
  <sheetViews>
    <sheetView showGridLines="0" topLeftCell="A79" workbookViewId="0">
      <selection activeCell="J100" sqref="J100:J101"/>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128</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905</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992</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907</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ROUND(J85,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ROUND((SUM(BE85:BE94)),  2)</f>
        <v>0</v>
      </c>
      <c r="G35" s="34"/>
      <c r="H35" s="34"/>
      <c r="I35" s="124">
        <v>0.21</v>
      </c>
      <c r="J35" s="123">
        <f>ROUND(((SUM(BE85:BE94))*I35),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ROUND((SUM(BF85:BF94)),  2)</f>
        <v>0</v>
      </c>
      <c r="G36" s="34"/>
      <c r="H36" s="34"/>
      <c r="I36" s="124">
        <v>0.15</v>
      </c>
      <c r="J36" s="123">
        <f>ROUND(((SUM(BF85:BF94))*I36),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ROUND((SUM(BG85:BG94)),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ROUND((SUM(BH85:BH94)),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ROUND((SUM(BI85:BI94)),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905</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06.2 - Materíál dodávaný zadavatelem - NEOCEŇOVAT!</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Omlenice - Včelná</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J85</f>
        <v>0</v>
      </c>
      <c r="K63" s="36"/>
      <c r="L63" s="113"/>
      <c r="S63" s="34"/>
      <c r="T63" s="34"/>
      <c r="U63" s="34"/>
      <c r="V63" s="34"/>
      <c r="W63" s="34"/>
      <c r="X63" s="34"/>
      <c r="Y63" s="34"/>
      <c r="Z63" s="34"/>
      <c r="AA63" s="34"/>
      <c r="AB63" s="34"/>
      <c r="AC63" s="34"/>
      <c r="AD63" s="34"/>
      <c r="AE63" s="34"/>
      <c r="AU63" s="17" t="s">
        <v>192</v>
      </c>
    </row>
    <row r="64" spans="1:47" s="2" customFormat="1" ht="21.75" customHeight="1" x14ac:dyDescent="0.2">
      <c r="A64" s="34"/>
      <c r="B64" s="35"/>
      <c r="C64" s="36"/>
      <c r="D64" s="36"/>
      <c r="E64" s="36"/>
      <c r="F64" s="36"/>
      <c r="G64" s="36"/>
      <c r="H64" s="36"/>
      <c r="I64" s="36"/>
      <c r="J64" s="36"/>
      <c r="K64" s="36"/>
      <c r="L64" s="113"/>
      <c r="S64" s="34"/>
      <c r="T64" s="34"/>
      <c r="U64" s="34"/>
      <c r="V64" s="34"/>
      <c r="W64" s="34"/>
      <c r="X64" s="34"/>
      <c r="Y64" s="34"/>
      <c r="Z64" s="34"/>
      <c r="AA64" s="34"/>
      <c r="AB64" s="34"/>
      <c r="AC64" s="34"/>
      <c r="AD64" s="34"/>
      <c r="AE64" s="34"/>
    </row>
    <row r="65" spans="1:31" s="2" customFormat="1" ht="6.95" customHeight="1" x14ac:dyDescent="0.2">
      <c r="A65" s="34"/>
      <c r="B65" s="47"/>
      <c r="C65" s="48"/>
      <c r="D65" s="48"/>
      <c r="E65" s="48"/>
      <c r="F65" s="48"/>
      <c r="G65" s="48"/>
      <c r="H65" s="48"/>
      <c r="I65" s="48"/>
      <c r="J65" s="48"/>
      <c r="K65" s="48"/>
      <c r="L65" s="113"/>
      <c r="S65" s="34"/>
      <c r="T65" s="34"/>
      <c r="U65" s="34"/>
      <c r="V65" s="34"/>
      <c r="W65" s="34"/>
      <c r="X65" s="34"/>
      <c r="Y65" s="34"/>
      <c r="Z65" s="34"/>
      <c r="AA65" s="34"/>
      <c r="AB65" s="34"/>
      <c r="AC65" s="34"/>
      <c r="AD65" s="34"/>
      <c r="AE65" s="34"/>
    </row>
    <row r="69" spans="1:31" s="2" customFormat="1" ht="6.95" customHeight="1" x14ac:dyDescent="0.2">
      <c r="A69" s="34"/>
      <c r="B69" s="49"/>
      <c r="C69" s="50"/>
      <c r="D69" s="50"/>
      <c r="E69" s="50"/>
      <c r="F69" s="50"/>
      <c r="G69" s="50"/>
      <c r="H69" s="50"/>
      <c r="I69" s="50"/>
      <c r="J69" s="50"/>
      <c r="K69" s="50"/>
      <c r="L69" s="113"/>
      <c r="S69" s="34"/>
      <c r="T69" s="34"/>
      <c r="U69" s="34"/>
      <c r="V69" s="34"/>
      <c r="W69" s="34"/>
      <c r="X69" s="34"/>
      <c r="Y69" s="34"/>
      <c r="Z69" s="34"/>
      <c r="AA69" s="34"/>
      <c r="AB69" s="34"/>
      <c r="AC69" s="34"/>
      <c r="AD69" s="34"/>
      <c r="AE69" s="34"/>
    </row>
    <row r="70" spans="1:31" s="2" customFormat="1" ht="24.95" customHeight="1" x14ac:dyDescent="0.2">
      <c r="A70" s="34"/>
      <c r="B70" s="35"/>
      <c r="C70" s="23" t="s">
        <v>196</v>
      </c>
      <c r="D70" s="36"/>
      <c r="E70" s="36"/>
      <c r="F70" s="36"/>
      <c r="G70" s="36"/>
      <c r="H70" s="36"/>
      <c r="I70" s="36"/>
      <c r="J70" s="36"/>
      <c r="K70" s="36"/>
      <c r="L70" s="113"/>
      <c r="S70" s="34"/>
      <c r="T70" s="34"/>
      <c r="U70" s="34"/>
      <c r="V70" s="34"/>
      <c r="W70" s="34"/>
      <c r="X70" s="34"/>
      <c r="Y70" s="34"/>
      <c r="Z70" s="34"/>
      <c r="AA70" s="34"/>
      <c r="AB70" s="34"/>
      <c r="AC70" s="34"/>
      <c r="AD70" s="34"/>
      <c r="AE70" s="34"/>
    </row>
    <row r="71" spans="1:31" s="2" customFormat="1" ht="6.95" customHeight="1" x14ac:dyDescent="0.2">
      <c r="A71" s="34"/>
      <c r="B71" s="35"/>
      <c r="C71" s="36"/>
      <c r="D71" s="36"/>
      <c r="E71" s="36"/>
      <c r="F71" s="36"/>
      <c r="G71" s="36"/>
      <c r="H71" s="36"/>
      <c r="I71" s="36"/>
      <c r="J71" s="36"/>
      <c r="K71" s="36"/>
      <c r="L71" s="113"/>
      <c r="S71" s="34"/>
      <c r="T71" s="34"/>
      <c r="U71" s="34"/>
      <c r="V71" s="34"/>
      <c r="W71" s="34"/>
      <c r="X71" s="34"/>
      <c r="Y71" s="34"/>
      <c r="Z71" s="34"/>
      <c r="AA71" s="34"/>
      <c r="AB71" s="34"/>
      <c r="AC71" s="34"/>
      <c r="AD71" s="34"/>
      <c r="AE71" s="34"/>
    </row>
    <row r="72" spans="1:31" s="2" customFormat="1" ht="12" customHeight="1" x14ac:dyDescent="0.2">
      <c r="A72" s="34"/>
      <c r="B72" s="35"/>
      <c r="C72" s="29" t="s">
        <v>16</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ht="16.5" customHeight="1" x14ac:dyDescent="0.2">
      <c r="A73" s="34"/>
      <c r="B73" s="35"/>
      <c r="C73" s="36"/>
      <c r="D73" s="36"/>
      <c r="E73" s="367" t="str">
        <f>E7</f>
        <v>Oprava kolejí a výhybek v úseku H. Dvořiště - Velešín na trati Č. Budějovice - Summerau</v>
      </c>
      <c r="F73" s="368"/>
      <c r="G73" s="368"/>
      <c r="H73" s="368"/>
      <c r="I73" s="36"/>
      <c r="J73" s="36"/>
      <c r="K73" s="36"/>
      <c r="L73" s="113"/>
      <c r="S73" s="34"/>
      <c r="T73" s="34"/>
      <c r="U73" s="34"/>
      <c r="V73" s="34"/>
      <c r="W73" s="34"/>
      <c r="X73" s="34"/>
      <c r="Y73" s="34"/>
      <c r="Z73" s="34"/>
      <c r="AA73" s="34"/>
      <c r="AB73" s="34"/>
      <c r="AC73" s="34"/>
      <c r="AD73" s="34"/>
      <c r="AE73" s="34"/>
    </row>
    <row r="74" spans="1:31" s="1" customFormat="1" ht="12" customHeight="1" x14ac:dyDescent="0.2">
      <c r="B74" s="21"/>
      <c r="C74" s="29" t="s">
        <v>183</v>
      </c>
      <c r="D74" s="22"/>
      <c r="E74" s="22"/>
      <c r="F74" s="22"/>
      <c r="G74" s="22"/>
      <c r="H74" s="22"/>
      <c r="I74" s="22"/>
      <c r="J74" s="22"/>
      <c r="K74" s="22"/>
      <c r="L74" s="20"/>
    </row>
    <row r="75" spans="1:31" s="2" customFormat="1" ht="16.5" customHeight="1" x14ac:dyDescent="0.2">
      <c r="A75" s="34"/>
      <c r="B75" s="35"/>
      <c r="C75" s="36"/>
      <c r="D75" s="36"/>
      <c r="E75" s="367" t="s">
        <v>905</v>
      </c>
      <c r="F75" s="366"/>
      <c r="G75" s="366"/>
      <c r="H75" s="366"/>
      <c r="I75" s="36"/>
      <c r="J75" s="36"/>
      <c r="K75" s="36"/>
      <c r="L75" s="113"/>
      <c r="S75" s="34"/>
      <c r="T75" s="34"/>
      <c r="U75" s="34"/>
      <c r="V75" s="34"/>
      <c r="W75" s="34"/>
      <c r="X75" s="34"/>
      <c r="Y75" s="34"/>
      <c r="Z75" s="34"/>
      <c r="AA75" s="34"/>
      <c r="AB75" s="34"/>
      <c r="AC75" s="34"/>
      <c r="AD75" s="34"/>
      <c r="AE75" s="34"/>
    </row>
    <row r="76" spans="1:31" s="2" customFormat="1" ht="12" customHeight="1" x14ac:dyDescent="0.2">
      <c r="A76" s="34"/>
      <c r="B76" s="35"/>
      <c r="C76" s="29" t="s">
        <v>185</v>
      </c>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ht="16.5" customHeight="1" x14ac:dyDescent="0.2">
      <c r="A77" s="34"/>
      <c r="B77" s="35"/>
      <c r="C77" s="36"/>
      <c r="D77" s="36"/>
      <c r="E77" s="330" t="str">
        <f>E11</f>
        <v>SO 06.2 - Materíál dodávaný zadavatelem - NEOCEŇOVAT!</v>
      </c>
      <c r="F77" s="366"/>
      <c r="G77" s="366"/>
      <c r="H77" s="366"/>
      <c r="I77" s="36"/>
      <c r="J77" s="36"/>
      <c r="K77" s="36"/>
      <c r="L77" s="113"/>
      <c r="S77" s="34"/>
      <c r="T77" s="34"/>
      <c r="U77" s="34"/>
      <c r="V77" s="34"/>
      <c r="W77" s="34"/>
      <c r="X77" s="34"/>
      <c r="Y77" s="34"/>
      <c r="Z77" s="34"/>
      <c r="AA77" s="34"/>
      <c r="AB77" s="34"/>
      <c r="AC77" s="34"/>
      <c r="AD77" s="34"/>
      <c r="AE77" s="34"/>
    </row>
    <row r="78" spans="1:31" s="2" customFormat="1" ht="6.95" customHeight="1" x14ac:dyDescent="0.2">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22</v>
      </c>
      <c r="D79" s="36"/>
      <c r="E79" s="36"/>
      <c r="F79" s="27" t="str">
        <f>F14</f>
        <v>trať 196 dle JŘ, Omlenice - Včelná</v>
      </c>
      <c r="G79" s="36"/>
      <c r="H79" s="36"/>
      <c r="I79" s="29" t="s">
        <v>24</v>
      </c>
      <c r="J79" s="59" t="str">
        <f>IF(J14="","",J14)</f>
        <v>20. 1. 2021</v>
      </c>
      <c r="K79" s="36"/>
      <c r="L79" s="113"/>
      <c r="S79" s="34"/>
      <c r="T79" s="34"/>
      <c r="U79" s="34"/>
      <c r="V79" s="34"/>
      <c r="W79" s="34"/>
      <c r="X79" s="34"/>
      <c r="Y79" s="34"/>
      <c r="Z79" s="34"/>
      <c r="AA79" s="34"/>
      <c r="AB79" s="34"/>
      <c r="AC79" s="34"/>
      <c r="AD79" s="34"/>
      <c r="AE79" s="34"/>
    </row>
    <row r="80" spans="1:31" s="2" customFormat="1" ht="6.95" customHeight="1" x14ac:dyDescent="0.2">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5.2" customHeight="1" x14ac:dyDescent="0.2">
      <c r="A81" s="34"/>
      <c r="B81" s="35"/>
      <c r="C81" s="29" t="s">
        <v>26</v>
      </c>
      <c r="D81" s="36"/>
      <c r="E81" s="36"/>
      <c r="F81" s="27" t="str">
        <f>E17</f>
        <v xml:space="preserve">Správa železnic, s. o., OŘ Plzeň </v>
      </c>
      <c r="G81" s="36"/>
      <c r="H81" s="36"/>
      <c r="I81" s="29" t="s">
        <v>34</v>
      </c>
      <c r="J81" s="32" t="str">
        <f>E23</f>
        <v xml:space="preserve"> </v>
      </c>
      <c r="K81" s="36"/>
      <c r="L81" s="113"/>
      <c r="S81" s="34"/>
      <c r="T81" s="34"/>
      <c r="U81" s="34"/>
      <c r="V81" s="34"/>
      <c r="W81" s="34"/>
      <c r="X81" s="34"/>
      <c r="Y81" s="34"/>
      <c r="Z81" s="34"/>
      <c r="AA81" s="34"/>
      <c r="AB81" s="34"/>
      <c r="AC81" s="34"/>
      <c r="AD81" s="34"/>
      <c r="AE81" s="34"/>
    </row>
    <row r="82" spans="1:65" s="2" customFormat="1" ht="15.2" customHeight="1" x14ac:dyDescent="0.2">
      <c r="A82" s="34"/>
      <c r="B82" s="35"/>
      <c r="C82" s="29" t="s">
        <v>32</v>
      </c>
      <c r="D82" s="36"/>
      <c r="E82" s="36"/>
      <c r="F82" s="27" t="str">
        <f>IF(E20="","",E20)</f>
        <v>Vyplň údaj</v>
      </c>
      <c r="G82" s="36"/>
      <c r="H82" s="36"/>
      <c r="I82" s="29" t="s">
        <v>38</v>
      </c>
      <c r="J82" s="32" t="str">
        <f>E26</f>
        <v>Libor Brabenec</v>
      </c>
      <c r="K82" s="36"/>
      <c r="L82" s="113"/>
      <c r="S82" s="34"/>
      <c r="T82" s="34"/>
      <c r="U82" s="34"/>
      <c r="V82" s="34"/>
      <c r="W82" s="34"/>
      <c r="X82" s="34"/>
      <c r="Y82" s="34"/>
      <c r="Z82" s="34"/>
      <c r="AA82" s="34"/>
      <c r="AB82" s="34"/>
      <c r="AC82" s="34"/>
      <c r="AD82" s="34"/>
      <c r="AE82" s="34"/>
    </row>
    <row r="83" spans="1:65" s="2" customFormat="1" ht="10.3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11" customFormat="1" ht="29.25" customHeight="1" x14ac:dyDescent="0.2">
      <c r="A84" s="151"/>
      <c r="B84" s="152"/>
      <c r="C84" s="153" t="s">
        <v>197</v>
      </c>
      <c r="D84" s="154" t="s">
        <v>61</v>
      </c>
      <c r="E84" s="154" t="s">
        <v>57</v>
      </c>
      <c r="F84" s="154" t="s">
        <v>58</v>
      </c>
      <c r="G84" s="154" t="s">
        <v>198</v>
      </c>
      <c r="H84" s="154" t="s">
        <v>199</v>
      </c>
      <c r="I84" s="154" t="s">
        <v>200</v>
      </c>
      <c r="J84" s="154" t="s">
        <v>191</v>
      </c>
      <c r="K84" s="155" t="s">
        <v>201</v>
      </c>
      <c r="L84" s="156"/>
      <c r="M84" s="68" t="s">
        <v>35</v>
      </c>
      <c r="N84" s="69" t="s">
        <v>46</v>
      </c>
      <c r="O84" s="69" t="s">
        <v>202</v>
      </c>
      <c r="P84" s="69" t="s">
        <v>203</v>
      </c>
      <c r="Q84" s="69" t="s">
        <v>204</v>
      </c>
      <c r="R84" s="69" t="s">
        <v>205</v>
      </c>
      <c r="S84" s="69" t="s">
        <v>206</v>
      </c>
      <c r="T84" s="70" t="s">
        <v>207</v>
      </c>
      <c r="U84" s="151"/>
      <c r="V84" s="151"/>
      <c r="W84" s="151"/>
      <c r="X84" s="151"/>
      <c r="Y84" s="151"/>
      <c r="Z84" s="151"/>
      <c r="AA84" s="151"/>
      <c r="AB84" s="151"/>
      <c r="AC84" s="151"/>
      <c r="AD84" s="151"/>
      <c r="AE84" s="151"/>
    </row>
    <row r="85" spans="1:65" s="2" customFormat="1" ht="22.9" customHeight="1" x14ac:dyDescent="0.25">
      <c r="A85" s="34"/>
      <c r="B85" s="35"/>
      <c r="C85" s="75" t="s">
        <v>208</v>
      </c>
      <c r="D85" s="36"/>
      <c r="E85" s="36"/>
      <c r="F85" s="36"/>
      <c r="G85" s="36"/>
      <c r="H85" s="36"/>
      <c r="I85" s="36"/>
      <c r="J85" s="157">
        <f>BK85</f>
        <v>0</v>
      </c>
      <c r="K85" s="36"/>
      <c r="L85" s="39"/>
      <c r="M85" s="71"/>
      <c r="N85" s="158"/>
      <c r="O85" s="72"/>
      <c r="P85" s="159">
        <f>SUM(P86:P94)</f>
        <v>0</v>
      </c>
      <c r="Q85" s="72"/>
      <c r="R85" s="159">
        <f>SUM(R86:R94)</f>
        <v>52.119010000000003</v>
      </c>
      <c r="S85" s="72"/>
      <c r="T85" s="160">
        <f>SUM(T86:T94)</f>
        <v>0</v>
      </c>
      <c r="U85" s="34"/>
      <c r="V85" s="34"/>
      <c r="W85" s="34"/>
      <c r="X85" s="34"/>
      <c r="Y85" s="34"/>
      <c r="Z85" s="34"/>
      <c r="AA85" s="34"/>
      <c r="AB85" s="34"/>
      <c r="AC85" s="34"/>
      <c r="AD85" s="34"/>
      <c r="AE85" s="34"/>
      <c r="AT85" s="17" t="s">
        <v>75</v>
      </c>
      <c r="AU85" s="17" t="s">
        <v>192</v>
      </c>
      <c r="BK85" s="161">
        <f>SUM(BK86:BK94)</f>
        <v>0</v>
      </c>
    </row>
    <row r="86" spans="1:65" s="2" customFormat="1" ht="16.5" customHeight="1" x14ac:dyDescent="0.2">
      <c r="A86" s="34"/>
      <c r="B86" s="35"/>
      <c r="C86" s="162" t="s">
        <v>83</v>
      </c>
      <c r="D86" s="162" t="s">
        <v>209</v>
      </c>
      <c r="E86" s="163" t="s">
        <v>993</v>
      </c>
      <c r="F86" s="164" t="s">
        <v>994</v>
      </c>
      <c r="G86" s="165" t="s">
        <v>212</v>
      </c>
      <c r="H86" s="166">
        <v>5</v>
      </c>
      <c r="I86" s="321">
        <v>0</v>
      </c>
      <c r="J86" s="168">
        <f>ROUND(I86*H86,2)</f>
        <v>0</v>
      </c>
      <c r="K86" s="164" t="s">
        <v>213</v>
      </c>
      <c r="L86" s="169"/>
      <c r="M86" s="170" t="s">
        <v>35</v>
      </c>
      <c r="N86" s="171" t="s">
        <v>47</v>
      </c>
      <c r="O86" s="64"/>
      <c r="P86" s="172">
        <f>O86*H86</f>
        <v>0</v>
      </c>
      <c r="Q86" s="172">
        <v>3.70425</v>
      </c>
      <c r="R86" s="172">
        <f>Q86*H86</f>
        <v>18.521250000000002</v>
      </c>
      <c r="S86" s="172">
        <v>0</v>
      </c>
      <c r="T86" s="173">
        <f>S86*H86</f>
        <v>0</v>
      </c>
      <c r="U86" s="34"/>
      <c r="V86" s="34"/>
      <c r="W86" s="34"/>
      <c r="X86" s="34"/>
      <c r="Y86" s="34"/>
      <c r="Z86" s="34"/>
      <c r="AA86" s="34"/>
      <c r="AB86" s="34"/>
      <c r="AC86" s="34"/>
      <c r="AD86" s="34"/>
      <c r="AE86" s="34"/>
      <c r="AR86" s="174" t="s">
        <v>214</v>
      </c>
      <c r="AT86" s="174" t="s">
        <v>209</v>
      </c>
      <c r="AU86" s="174" t="s">
        <v>76</v>
      </c>
      <c r="AY86" s="17" t="s">
        <v>215</v>
      </c>
      <c r="BE86" s="175">
        <f>IF(N86="základní",J86,0)</f>
        <v>0</v>
      </c>
      <c r="BF86" s="175">
        <f>IF(N86="snížená",J86,0)</f>
        <v>0</v>
      </c>
      <c r="BG86" s="175">
        <f>IF(N86="zákl. přenesená",J86,0)</f>
        <v>0</v>
      </c>
      <c r="BH86" s="175">
        <f>IF(N86="sníž. přenesená",J86,0)</f>
        <v>0</v>
      </c>
      <c r="BI86" s="175">
        <f>IF(N86="nulová",J86,0)</f>
        <v>0</v>
      </c>
      <c r="BJ86" s="17" t="s">
        <v>83</v>
      </c>
      <c r="BK86" s="175">
        <f>ROUND(I86*H86,2)</f>
        <v>0</v>
      </c>
      <c r="BL86" s="17" t="s">
        <v>216</v>
      </c>
      <c r="BM86" s="174" t="s">
        <v>995</v>
      </c>
    </row>
    <row r="87" spans="1:65" s="2" customFormat="1" ht="68.25" x14ac:dyDescent="0.2">
      <c r="A87" s="34"/>
      <c r="B87" s="35"/>
      <c r="C87" s="36"/>
      <c r="D87" s="176" t="s">
        <v>218</v>
      </c>
      <c r="E87" s="36"/>
      <c r="F87" s="177" t="s">
        <v>996</v>
      </c>
      <c r="G87" s="36"/>
      <c r="H87" s="36"/>
      <c r="I87" s="178"/>
      <c r="J87" s="36"/>
      <c r="K87" s="36"/>
      <c r="L87" s="39"/>
      <c r="M87" s="179"/>
      <c r="N87" s="180"/>
      <c r="O87" s="64"/>
      <c r="P87" s="64"/>
      <c r="Q87" s="64"/>
      <c r="R87" s="64"/>
      <c r="S87" s="64"/>
      <c r="T87" s="65"/>
      <c r="U87" s="34"/>
      <c r="V87" s="34"/>
      <c r="W87" s="34"/>
      <c r="X87" s="34"/>
      <c r="Y87" s="34"/>
      <c r="Z87" s="34"/>
      <c r="AA87" s="34"/>
      <c r="AB87" s="34"/>
      <c r="AC87" s="34"/>
      <c r="AD87" s="34"/>
      <c r="AE87" s="34"/>
      <c r="AT87" s="17" t="s">
        <v>218</v>
      </c>
      <c r="AU87" s="17" t="s">
        <v>76</v>
      </c>
    </row>
    <row r="88" spans="1:65" s="12" customFormat="1" x14ac:dyDescent="0.2">
      <c r="B88" s="181"/>
      <c r="C88" s="182"/>
      <c r="D88" s="176" t="s">
        <v>220</v>
      </c>
      <c r="E88" s="183" t="s">
        <v>35</v>
      </c>
      <c r="F88" s="184" t="s">
        <v>236</v>
      </c>
      <c r="G88" s="182"/>
      <c r="H88" s="185">
        <v>5</v>
      </c>
      <c r="I88" s="186"/>
      <c r="J88" s="182"/>
      <c r="K88" s="182"/>
      <c r="L88" s="187"/>
      <c r="M88" s="188"/>
      <c r="N88" s="189"/>
      <c r="O88" s="189"/>
      <c r="P88" s="189"/>
      <c r="Q88" s="189"/>
      <c r="R88" s="189"/>
      <c r="S88" s="189"/>
      <c r="T88" s="190"/>
      <c r="AT88" s="191" t="s">
        <v>220</v>
      </c>
      <c r="AU88" s="191" t="s">
        <v>76</v>
      </c>
      <c r="AV88" s="12" t="s">
        <v>85</v>
      </c>
      <c r="AW88" s="12" t="s">
        <v>37</v>
      </c>
      <c r="AX88" s="12" t="s">
        <v>83</v>
      </c>
      <c r="AY88" s="191" t="s">
        <v>215</v>
      </c>
    </row>
    <row r="89" spans="1:65" s="2" customFormat="1" ht="16.5" customHeight="1" x14ac:dyDescent="0.2">
      <c r="A89" s="34"/>
      <c r="B89" s="35"/>
      <c r="C89" s="162" t="s">
        <v>85</v>
      </c>
      <c r="D89" s="162" t="s">
        <v>209</v>
      </c>
      <c r="E89" s="163" t="s">
        <v>711</v>
      </c>
      <c r="F89" s="164" t="s">
        <v>712</v>
      </c>
      <c r="G89" s="165" t="s">
        <v>212</v>
      </c>
      <c r="H89" s="166">
        <v>2</v>
      </c>
      <c r="I89" s="321">
        <v>0</v>
      </c>
      <c r="J89" s="168">
        <f>ROUND(I89*H89,2)</f>
        <v>0</v>
      </c>
      <c r="K89" s="164" t="s">
        <v>213</v>
      </c>
      <c r="L89" s="169"/>
      <c r="M89" s="170" t="s">
        <v>35</v>
      </c>
      <c r="N89" s="171" t="s">
        <v>47</v>
      </c>
      <c r="O89" s="64"/>
      <c r="P89" s="172">
        <f>O89*H89</f>
        <v>0</v>
      </c>
      <c r="Q89" s="172">
        <v>0</v>
      </c>
      <c r="R89" s="172">
        <f>Q89*H89</f>
        <v>0</v>
      </c>
      <c r="S89" s="172">
        <v>0</v>
      </c>
      <c r="T89" s="173">
        <f>S89*H89</f>
        <v>0</v>
      </c>
      <c r="U89" s="34"/>
      <c r="V89" s="34"/>
      <c r="W89" s="34"/>
      <c r="X89" s="34"/>
      <c r="Y89" s="34"/>
      <c r="Z89" s="34"/>
      <c r="AA89" s="34"/>
      <c r="AB89" s="34"/>
      <c r="AC89" s="34"/>
      <c r="AD89" s="34"/>
      <c r="AE89" s="34"/>
      <c r="AR89" s="174" t="s">
        <v>214</v>
      </c>
      <c r="AT89" s="174" t="s">
        <v>209</v>
      </c>
      <c r="AU89" s="174" t="s">
        <v>76</v>
      </c>
      <c r="AY89" s="17" t="s">
        <v>215</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216</v>
      </c>
      <c r="BM89" s="174" t="s">
        <v>997</v>
      </c>
    </row>
    <row r="90" spans="1:65" s="2" customFormat="1" ht="58.5" x14ac:dyDescent="0.2">
      <c r="A90" s="34"/>
      <c r="B90" s="35"/>
      <c r="C90" s="36"/>
      <c r="D90" s="176" t="s">
        <v>218</v>
      </c>
      <c r="E90" s="36"/>
      <c r="F90" s="177" t="s">
        <v>998</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218</v>
      </c>
      <c r="AU90" s="17" t="s">
        <v>76</v>
      </c>
    </row>
    <row r="91" spans="1:65" s="12" customFormat="1" x14ac:dyDescent="0.2">
      <c r="B91" s="181"/>
      <c r="C91" s="182"/>
      <c r="D91" s="176" t="s">
        <v>220</v>
      </c>
      <c r="E91" s="183" t="s">
        <v>35</v>
      </c>
      <c r="F91" s="184" t="s">
        <v>254</v>
      </c>
      <c r="G91" s="182"/>
      <c r="H91" s="185">
        <v>2</v>
      </c>
      <c r="I91" s="186"/>
      <c r="J91" s="182"/>
      <c r="K91" s="182"/>
      <c r="L91" s="187"/>
      <c r="M91" s="188"/>
      <c r="N91" s="189"/>
      <c r="O91" s="189"/>
      <c r="P91" s="189"/>
      <c r="Q91" s="189"/>
      <c r="R91" s="189"/>
      <c r="S91" s="189"/>
      <c r="T91" s="190"/>
      <c r="AT91" s="191" t="s">
        <v>220</v>
      </c>
      <c r="AU91" s="191" t="s">
        <v>76</v>
      </c>
      <c r="AV91" s="12" t="s">
        <v>85</v>
      </c>
      <c r="AW91" s="12" t="s">
        <v>37</v>
      </c>
      <c r="AX91" s="12" t="s">
        <v>83</v>
      </c>
      <c r="AY91" s="191" t="s">
        <v>215</v>
      </c>
    </row>
    <row r="92" spans="1:65" s="2" customFormat="1" ht="16.5" customHeight="1" x14ac:dyDescent="0.2">
      <c r="A92" s="34"/>
      <c r="B92" s="35"/>
      <c r="C92" s="162" t="s">
        <v>228</v>
      </c>
      <c r="D92" s="162" t="s">
        <v>209</v>
      </c>
      <c r="E92" s="163" t="s">
        <v>999</v>
      </c>
      <c r="F92" s="164" t="s">
        <v>1000</v>
      </c>
      <c r="G92" s="165" t="s">
        <v>212</v>
      </c>
      <c r="H92" s="166">
        <v>4528</v>
      </c>
      <c r="I92" s="321">
        <v>0</v>
      </c>
      <c r="J92" s="168">
        <f>ROUND(I92*H92,2)</f>
        <v>0</v>
      </c>
      <c r="K92" s="164" t="s">
        <v>213</v>
      </c>
      <c r="L92" s="169"/>
      <c r="M92" s="170" t="s">
        <v>35</v>
      </c>
      <c r="N92" s="171" t="s">
        <v>47</v>
      </c>
      <c r="O92" s="64"/>
      <c r="P92" s="172">
        <f>O92*H92</f>
        <v>0</v>
      </c>
      <c r="Q92" s="172">
        <v>7.4200000000000004E-3</v>
      </c>
      <c r="R92" s="172">
        <f>Q92*H92</f>
        <v>33.597760000000001</v>
      </c>
      <c r="S92" s="172">
        <v>0</v>
      </c>
      <c r="T92" s="173">
        <f>S92*H92</f>
        <v>0</v>
      </c>
      <c r="U92" s="34"/>
      <c r="V92" s="34"/>
      <c r="W92" s="34"/>
      <c r="X92" s="34"/>
      <c r="Y92" s="34"/>
      <c r="Z92" s="34"/>
      <c r="AA92" s="34"/>
      <c r="AB92" s="34"/>
      <c r="AC92" s="34"/>
      <c r="AD92" s="34"/>
      <c r="AE92" s="34"/>
      <c r="AR92" s="174" t="s">
        <v>214</v>
      </c>
      <c r="AT92" s="174" t="s">
        <v>209</v>
      </c>
      <c r="AU92" s="174" t="s">
        <v>76</v>
      </c>
      <c r="AY92" s="17" t="s">
        <v>215</v>
      </c>
      <c r="BE92" s="175">
        <f>IF(N92="základní",J92,0)</f>
        <v>0</v>
      </c>
      <c r="BF92" s="175">
        <f>IF(N92="snížená",J92,0)</f>
        <v>0</v>
      </c>
      <c r="BG92" s="175">
        <f>IF(N92="zákl. přenesená",J92,0)</f>
        <v>0</v>
      </c>
      <c r="BH92" s="175">
        <f>IF(N92="sníž. přenesená",J92,0)</f>
        <v>0</v>
      </c>
      <c r="BI92" s="175">
        <f>IF(N92="nulová",J92,0)</f>
        <v>0</v>
      </c>
      <c r="BJ92" s="17" t="s">
        <v>83</v>
      </c>
      <c r="BK92" s="175">
        <f>ROUND(I92*H92,2)</f>
        <v>0</v>
      </c>
      <c r="BL92" s="17" t="s">
        <v>216</v>
      </c>
      <c r="BM92" s="174" t="s">
        <v>1001</v>
      </c>
    </row>
    <row r="93" spans="1:65" s="2" customFormat="1" ht="58.5" x14ac:dyDescent="0.2">
      <c r="A93" s="34"/>
      <c r="B93" s="35"/>
      <c r="C93" s="36"/>
      <c r="D93" s="176" t="s">
        <v>218</v>
      </c>
      <c r="E93" s="36"/>
      <c r="F93" s="177" t="s">
        <v>1002</v>
      </c>
      <c r="G93" s="36"/>
      <c r="H93" s="36"/>
      <c r="I93" s="178"/>
      <c r="J93" s="36"/>
      <c r="K93" s="36"/>
      <c r="L93" s="39"/>
      <c r="M93" s="179"/>
      <c r="N93" s="180"/>
      <c r="O93" s="64"/>
      <c r="P93" s="64"/>
      <c r="Q93" s="64"/>
      <c r="R93" s="64"/>
      <c r="S93" s="64"/>
      <c r="T93" s="65"/>
      <c r="U93" s="34"/>
      <c r="V93" s="34"/>
      <c r="W93" s="34"/>
      <c r="X93" s="34"/>
      <c r="Y93" s="34"/>
      <c r="Z93" s="34"/>
      <c r="AA93" s="34"/>
      <c r="AB93" s="34"/>
      <c r="AC93" s="34"/>
      <c r="AD93" s="34"/>
      <c r="AE93" s="34"/>
      <c r="AT93" s="17" t="s">
        <v>218</v>
      </c>
      <c r="AU93" s="17" t="s">
        <v>76</v>
      </c>
    </row>
    <row r="94" spans="1:65" s="12" customFormat="1" x14ac:dyDescent="0.2">
      <c r="B94" s="181"/>
      <c r="C94" s="182"/>
      <c r="D94" s="176" t="s">
        <v>220</v>
      </c>
      <c r="E94" s="183" t="s">
        <v>35</v>
      </c>
      <c r="F94" s="184" t="s">
        <v>915</v>
      </c>
      <c r="G94" s="182"/>
      <c r="H94" s="185">
        <v>4528</v>
      </c>
      <c r="I94" s="186"/>
      <c r="J94" s="182"/>
      <c r="K94" s="182"/>
      <c r="L94" s="187"/>
      <c r="M94" s="217"/>
      <c r="N94" s="218"/>
      <c r="O94" s="218"/>
      <c r="P94" s="218"/>
      <c r="Q94" s="218"/>
      <c r="R94" s="218"/>
      <c r="S94" s="218"/>
      <c r="T94" s="219"/>
      <c r="AT94" s="191" t="s">
        <v>220</v>
      </c>
      <c r="AU94" s="191" t="s">
        <v>76</v>
      </c>
      <c r="AV94" s="12" t="s">
        <v>85</v>
      </c>
      <c r="AW94" s="12" t="s">
        <v>37</v>
      </c>
      <c r="AX94" s="12" t="s">
        <v>83</v>
      </c>
      <c r="AY94" s="191" t="s">
        <v>215</v>
      </c>
    </row>
    <row r="95" spans="1:65" s="2" customFormat="1" ht="6.95" customHeight="1" x14ac:dyDescent="0.2">
      <c r="A95" s="34"/>
      <c r="B95" s="47"/>
      <c r="C95" s="48"/>
      <c r="D95" s="48"/>
      <c r="E95" s="48"/>
      <c r="F95" s="48"/>
      <c r="G95" s="48"/>
      <c r="H95" s="48"/>
      <c r="I95" s="48"/>
      <c r="J95" s="48"/>
      <c r="K95" s="48"/>
      <c r="L95" s="39"/>
      <c r="M95" s="34"/>
      <c r="O95" s="34"/>
      <c r="P95" s="34"/>
      <c r="Q95" s="34"/>
      <c r="R95" s="34"/>
      <c r="S95" s="34"/>
      <c r="T95" s="34"/>
      <c r="U95" s="34"/>
      <c r="V95" s="34"/>
      <c r="W95" s="34"/>
      <c r="X95" s="34"/>
      <c r="Y95" s="34"/>
      <c r="Z95" s="34"/>
      <c r="AA95" s="34"/>
      <c r="AB95" s="34"/>
      <c r="AC95" s="34"/>
      <c r="AD95" s="34"/>
      <c r="AE95" s="34"/>
    </row>
  </sheetData>
  <sheetProtection algorithmName="SHA-512" hashValue="nkUsXkOt12Zv6CLOw2IOFe1nEqLRUJVKtxzi1hNMS3ZTe3DbklDNhw6mqlsWgy1RUAudszd8ue1ZiLLE5hrRUg==" saltValue="1s9d2jBu9bJB7A3hTfl7Ky5dR+RzzKt7azLCMTkFBB5EzVRKdxisZoJg2isXYq9oKQoJHC8Ir3EsNOv+kL6nWQ==" spinCount="100000" sheet="1" objects="1" scenarios="1" formatColumns="0" formatRows="0" autoFilter="0"/>
  <autoFilter ref="C84:K94"/>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6"/>
  <sheetViews>
    <sheetView showGridLines="0"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133</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1003</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1004</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907</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ROUND((SUM(BE88:BE155)),  2)</f>
        <v>0</v>
      </c>
      <c r="G35" s="34"/>
      <c r="H35" s="34"/>
      <c r="I35" s="124">
        <v>0.21</v>
      </c>
      <c r="J35" s="123">
        <f>ROUND(((SUM(BE88:BE155))*I35),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ROUND((SUM(BF88:BF155)),  2)</f>
        <v>0</v>
      </c>
      <c r="G36" s="34"/>
      <c r="H36" s="34"/>
      <c r="I36" s="124">
        <v>0.15</v>
      </c>
      <c r="J36" s="123">
        <f>ROUND(((SUM(BF88:BF155))*I36),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ROUND((SUM(BG88:BG155)),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ROUND((SUM(BH88:BH155)),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ROUND((SUM(BI88:BI155)),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1003</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07.1 - Železniční svršek</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Omlenice - Včelná</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192</v>
      </c>
    </row>
    <row r="64" spans="1:47" s="9" customFormat="1" ht="24.95" customHeight="1" x14ac:dyDescent="0.2">
      <c r="B64" s="140"/>
      <c r="C64" s="141"/>
      <c r="D64" s="142" t="s">
        <v>193</v>
      </c>
      <c r="E64" s="143"/>
      <c r="F64" s="143"/>
      <c r="G64" s="143"/>
      <c r="H64" s="143"/>
      <c r="I64" s="143"/>
      <c r="J64" s="144">
        <f>J102</f>
        <v>0</v>
      </c>
      <c r="K64" s="141"/>
      <c r="L64" s="145"/>
    </row>
    <row r="65" spans="1:31" s="10" customFormat="1" ht="19.899999999999999" customHeight="1" x14ac:dyDescent="0.2">
      <c r="B65" s="146"/>
      <c r="C65" s="97"/>
      <c r="D65" s="147" t="s">
        <v>194</v>
      </c>
      <c r="E65" s="148"/>
      <c r="F65" s="148"/>
      <c r="G65" s="148"/>
      <c r="H65" s="148"/>
      <c r="I65" s="148"/>
      <c r="J65" s="149">
        <f>J103</f>
        <v>0</v>
      </c>
      <c r="K65" s="97"/>
      <c r="L65" s="150"/>
    </row>
    <row r="66" spans="1:31" s="9" customFormat="1" ht="24.95" customHeight="1" x14ac:dyDescent="0.2">
      <c r="B66" s="140"/>
      <c r="C66" s="141"/>
      <c r="D66" s="142" t="s">
        <v>195</v>
      </c>
      <c r="E66" s="143"/>
      <c r="F66" s="143"/>
      <c r="G66" s="143"/>
      <c r="H66" s="143"/>
      <c r="I66" s="143"/>
      <c r="J66" s="144">
        <f>J129</f>
        <v>0</v>
      </c>
      <c r="K66" s="141"/>
      <c r="L66" s="145"/>
    </row>
    <row r="67" spans="1:31" s="2" customFormat="1" ht="21.75" customHeight="1" x14ac:dyDescent="0.2">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customHeight="1" x14ac:dyDescent="0.2">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ht="6.95" customHeight="1" x14ac:dyDescent="0.2">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x14ac:dyDescent="0.2">
      <c r="A73" s="34"/>
      <c r="B73" s="35"/>
      <c r="C73" s="23" t="s">
        <v>196</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x14ac:dyDescent="0.2">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x14ac:dyDescent="0.2">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x14ac:dyDescent="0.2">
      <c r="A76" s="34"/>
      <c r="B76" s="35"/>
      <c r="C76" s="36"/>
      <c r="D76" s="36"/>
      <c r="E76" s="367" t="str">
        <f>E7</f>
        <v>Oprava kolejí a výhybek v úseku H. Dvořiště - Velešín na trati Č. Budějovice - Summerau</v>
      </c>
      <c r="F76" s="368"/>
      <c r="G76" s="368"/>
      <c r="H76" s="368"/>
      <c r="I76" s="36"/>
      <c r="J76" s="36"/>
      <c r="K76" s="36"/>
      <c r="L76" s="113"/>
      <c r="S76" s="34"/>
      <c r="T76" s="34"/>
      <c r="U76" s="34"/>
      <c r="V76" s="34"/>
      <c r="W76" s="34"/>
      <c r="X76" s="34"/>
      <c r="Y76" s="34"/>
      <c r="Z76" s="34"/>
      <c r="AA76" s="34"/>
      <c r="AB76" s="34"/>
      <c r="AC76" s="34"/>
      <c r="AD76" s="34"/>
      <c r="AE76" s="34"/>
    </row>
    <row r="77" spans="1:31" s="1" customFormat="1" ht="12" customHeight="1" x14ac:dyDescent="0.2">
      <c r="B77" s="21"/>
      <c r="C77" s="29" t="s">
        <v>183</v>
      </c>
      <c r="D77" s="22"/>
      <c r="E77" s="22"/>
      <c r="F77" s="22"/>
      <c r="G77" s="22"/>
      <c r="H77" s="22"/>
      <c r="I77" s="22"/>
      <c r="J77" s="22"/>
      <c r="K77" s="22"/>
      <c r="L77" s="20"/>
    </row>
    <row r="78" spans="1:31" s="2" customFormat="1" ht="16.5" customHeight="1" x14ac:dyDescent="0.2">
      <c r="A78" s="34"/>
      <c r="B78" s="35"/>
      <c r="C78" s="36"/>
      <c r="D78" s="36"/>
      <c r="E78" s="367" t="s">
        <v>1003</v>
      </c>
      <c r="F78" s="366"/>
      <c r="G78" s="366"/>
      <c r="H78" s="36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185</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x14ac:dyDescent="0.2">
      <c r="A80" s="34"/>
      <c r="B80" s="35"/>
      <c r="C80" s="36"/>
      <c r="D80" s="36"/>
      <c r="E80" s="330" t="str">
        <f>E11</f>
        <v>SO 07.1 - Železniční svršek</v>
      </c>
      <c r="F80" s="366"/>
      <c r="G80" s="366"/>
      <c r="H80" s="366"/>
      <c r="I80" s="36"/>
      <c r="J80" s="36"/>
      <c r="K80" s="36"/>
      <c r="L80" s="113"/>
      <c r="S80" s="34"/>
      <c r="T80" s="34"/>
      <c r="U80" s="34"/>
      <c r="V80" s="34"/>
      <c r="W80" s="34"/>
      <c r="X80" s="34"/>
      <c r="Y80" s="34"/>
      <c r="Z80" s="34"/>
      <c r="AA80" s="34"/>
      <c r="AB80" s="34"/>
      <c r="AC80" s="34"/>
      <c r="AD80" s="34"/>
      <c r="AE80" s="34"/>
    </row>
    <row r="81" spans="1:65" s="2" customFormat="1" ht="6.95" customHeight="1" x14ac:dyDescent="0.2">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x14ac:dyDescent="0.2">
      <c r="A82" s="34"/>
      <c r="B82" s="35"/>
      <c r="C82" s="29" t="s">
        <v>22</v>
      </c>
      <c r="D82" s="36"/>
      <c r="E82" s="36"/>
      <c r="F82" s="27" t="str">
        <f>F14</f>
        <v>trať 196 dle JŘ, Omlenice - Včelná</v>
      </c>
      <c r="G82" s="36"/>
      <c r="H82" s="36"/>
      <c r="I82" s="29" t="s">
        <v>24</v>
      </c>
      <c r="J82" s="59" t="str">
        <f>IF(J14="","",J14)</f>
        <v>20. 1. 2021</v>
      </c>
      <c r="K82" s="36"/>
      <c r="L82" s="113"/>
      <c r="S82" s="34"/>
      <c r="T82" s="34"/>
      <c r="U82" s="34"/>
      <c r="V82" s="34"/>
      <c r="W82" s="34"/>
      <c r="X82" s="34"/>
      <c r="Y82" s="34"/>
      <c r="Z82" s="34"/>
      <c r="AA82" s="34"/>
      <c r="AB82" s="34"/>
      <c r="AC82" s="34"/>
      <c r="AD82" s="34"/>
      <c r="AE82" s="34"/>
    </row>
    <row r="83" spans="1:65" s="2" customFormat="1" ht="6.9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x14ac:dyDescent="0.2">
      <c r="A84" s="34"/>
      <c r="B84" s="35"/>
      <c r="C84" s="29" t="s">
        <v>26</v>
      </c>
      <c r="D84" s="36"/>
      <c r="E84" s="36"/>
      <c r="F84" s="27" t="str">
        <f>E17</f>
        <v xml:space="preserve">Správa železnic, s. o.,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5.2" customHeight="1" x14ac:dyDescent="0.2">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ht="10.35" customHeight="1" x14ac:dyDescent="0.2">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x14ac:dyDescent="0.2">
      <c r="A87" s="151"/>
      <c r="B87" s="152"/>
      <c r="C87" s="153" t="s">
        <v>197</v>
      </c>
      <c r="D87" s="154" t="s">
        <v>61</v>
      </c>
      <c r="E87" s="154" t="s">
        <v>57</v>
      </c>
      <c r="F87" s="154" t="s">
        <v>58</v>
      </c>
      <c r="G87" s="154" t="s">
        <v>198</v>
      </c>
      <c r="H87" s="154" t="s">
        <v>199</v>
      </c>
      <c r="I87" s="154" t="s">
        <v>200</v>
      </c>
      <c r="J87" s="154" t="s">
        <v>191</v>
      </c>
      <c r="K87" s="155" t="s">
        <v>201</v>
      </c>
      <c r="L87" s="156"/>
      <c r="M87" s="68" t="s">
        <v>35</v>
      </c>
      <c r="N87" s="69" t="s">
        <v>46</v>
      </c>
      <c r="O87" s="69" t="s">
        <v>202</v>
      </c>
      <c r="P87" s="69" t="s">
        <v>203</v>
      </c>
      <c r="Q87" s="69" t="s">
        <v>204</v>
      </c>
      <c r="R87" s="69" t="s">
        <v>205</v>
      </c>
      <c r="S87" s="69" t="s">
        <v>206</v>
      </c>
      <c r="T87" s="70" t="s">
        <v>207</v>
      </c>
      <c r="U87" s="151"/>
      <c r="V87" s="151"/>
      <c r="W87" s="151"/>
      <c r="X87" s="151"/>
      <c r="Y87" s="151"/>
      <c r="Z87" s="151"/>
      <c r="AA87" s="151"/>
      <c r="AB87" s="151"/>
      <c r="AC87" s="151"/>
      <c r="AD87" s="151"/>
      <c r="AE87" s="151"/>
    </row>
    <row r="88" spans="1:65" s="2" customFormat="1" ht="22.9" customHeight="1" x14ac:dyDescent="0.25">
      <c r="A88" s="34"/>
      <c r="B88" s="35"/>
      <c r="C88" s="75" t="s">
        <v>208</v>
      </c>
      <c r="D88" s="36"/>
      <c r="E88" s="36"/>
      <c r="F88" s="36"/>
      <c r="G88" s="36"/>
      <c r="H88" s="36"/>
      <c r="I88" s="36"/>
      <c r="J88" s="157">
        <f>BK88</f>
        <v>0</v>
      </c>
      <c r="K88" s="36"/>
      <c r="L88" s="39"/>
      <c r="M88" s="71"/>
      <c r="N88" s="158"/>
      <c r="O88" s="72"/>
      <c r="P88" s="159">
        <f>P89+SUM(P90:P102)+P129</f>
        <v>0</v>
      </c>
      <c r="Q88" s="72"/>
      <c r="R88" s="159">
        <f>R89+SUM(R90:R102)+R129</f>
        <v>111.60876</v>
      </c>
      <c r="S88" s="72"/>
      <c r="T88" s="160">
        <f>T89+SUM(T90:T102)+T129</f>
        <v>0</v>
      </c>
      <c r="U88" s="34"/>
      <c r="V88" s="34"/>
      <c r="W88" s="34"/>
      <c r="X88" s="34"/>
      <c r="Y88" s="34"/>
      <c r="Z88" s="34"/>
      <c r="AA88" s="34"/>
      <c r="AB88" s="34"/>
      <c r="AC88" s="34"/>
      <c r="AD88" s="34"/>
      <c r="AE88" s="34"/>
      <c r="AT88" s="17" t="s">
        <v>75</v>
      </c>
      <c r="AU88" s="17" t="s">
        <v>192</v>
      </c>
      <c r="BK88" s="161">
        <f>BK89+SUM(BK90:BK102)+BK129</f>
        <v>0</v>
      </c>
    </row>
    <row r="89" spans="1:65" s="2" customFormat="1" ht="16.5" customHeight="1" x14ac:dyDescent="0.2">
      <c r="A89" s="34"/>
      <c r="B89" s="35"/>
      <c r="C89" s="162" t="s">
        <v>83</v>
      </c>
      <c r="D89" s="162" t="s">
        <v>209</v>
      </c>
      <c r="E89" s="163" t="s">
        <v>721</v>
      </c>
      <c r="F89" s="164" t="s">
        <v>722</v>
      </c>
      <c r="G89" s="165" t="s">
        <v>212</v>
      </c>
      <c r="H89" s="166">
        <v>1464</v>
      </c>
      <c r="I89" s="167"/>
      <c r="J89" s="168">
        <f>ROUND(I89*H89,2)</f>
        <v>0</v>
      </c>
      <c r="K89" s="164" t="s">
        <v>213</v>
      </c>
      <c r="L89" s="169"/>
      <c r="M89" s="170" t="s">
        <v>35</v>
      </c>
      <c r="N89" s="171" t="s">
        <v>47</v>
      </c>
      <c r="O89" s="64"/>
      <c r="P89" s="172">
        <f>O89*H89</f>
        <v>0</v>
      </c>
      <c r="Q89" s="172">
        <v>1.1100000000000001E-3</v>
      </c>
      <c r="R89" s="172">
        <f>Q89*H89</f>
        <v>1.62504</v>
      </c>
      <c r="S89" s="172">
        <v>0</v>
      </c>
      <c r="T89" s="173">
        <f>S89*H89</f>
        <v>0</v>
      </c>
      <c r="U89" s="34"/>
      <c r="V89" s="34"/>
      <c r="W89" s="34"/>
      <c r="X89" s="34"/>
      <c r="Y89" s="34"/>
      <c r="Z89" s="34"/>
      <c r="AA89" s="34"/>
      <c r="AB89" s="34"/>
      <c r="AC89" s="34"/>
      <c r="AD89" s="34"/>
      <c r="AE89" s="34"/>
      <c r="AR89" s="174" t="s">
        <v>214</v>
      </c>
      <c r="AT89" s="174" t="s">
        <v>209</v>
      </c>
      <c r="AU89" s="174" t="s">
        <v>76</v>
      </c>
      <c r="AY89" s="17" t="s">
        <v>215</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216</v>
      </c>
      <c r="BM89" s="174" t="s">
        <v>908</v>
      </c>
    </row>
    <row r="90" spans="1:65" s="12" customFormat="1" x14ac:dyDescent="0.2">
      <c r="B90" s="181"/>
      <c r="C90" s="182"/>
      <c r="D90" s="176" t="s">
        <v>220</v>
      </c>
      <c r="E90" s="183" t="s">
        <v>35</v>
      </c>
      <c r="F90" s="184" t="s">
        <v>1005</v>
      </c>
      <c r="G90" s="182"/>
      <c r="H90" s="185">
        <v>1464</v>
      </c>
      <c r="I90" s="186"/>
      <c r="J90" s="182"/>
      <c r="K90" s="182"/>
      <c r="L90" s="187"/>
      <c r="M90" s="188"/>
      <c r="N90" s="189"/>
      <c r="O90" s="189"/>
      <c r="P90" s="189"/>
      <c r="Q90" s="189"/>
      <c r="R90" s="189"/>
      <c r="S90" s="189"/>
      <c r="T90" s="190"/>
      <c r="AT90" s="191" t="s">
        <v>220</v>
      </c>
      <c r="AU90" s="191" t="s">
        <v>76</v>
      </c>
      <c r="AV90" s="12" t="s">
        <v>85</v>
      </c>
      <c r="AW90" s="12" t="s">
        <v>37</v>
      </c>
      <c r="AX90" s="12" t="s">
        <v>83</v>
      </c>
      <c r="AY90" s="191" t="s">
        <v>215</v>
      </c>
    </row>
    <row r="91" spans="1:65" s="2" customFormat="1" ht="16.5" customHeight="1" x14ac:dyDescent="0.2">
      <c r="A91" s="34"/>
      <c r="B91" s="35"/>
      <c r="C91" s="162" t="s">
        <v>85</v>
      </c>
      <c r="D91" s="162" t="s">
        <v>209</v>
      </c>
      <c r="E91" s="163" t="s">
        <v>910</v>
      </c>
      <c r="F91" s="164" t="s">
        <v>911</v>
      </c>
      <c r="G91" s="165" t="s">
        <v>212</v>
      </c>
      <c r="H91" s="166">
        <v>2928</v>
      </c>
      <c r="I91" s="167"/>
      <c r="J91" s="168">
        <f>ROUND(I91*H91,2)</f>
        <v>0</v>
      </c>
      <c r="K91" s="164" t="s">
        <v>213</v>
      </c>
      <c r="L91" s="169"/>
      <c r="M91" s="170" t="s">
        <v>35</v>
      </c>
      <c r="N91" s="171" t="s">
        <v>47</v>
      </c>
      <c r="O91" s="64"/>
      <c r="P91" s="172">
        <f>O91*H91</f>
        <v>0</v>
      </c>
      <c r="Q91" s="172">
        <v>5.1999999999999995E-4</v>
      </c>
      <c r="R91" s="172">
        <f>Q91*H91</f>
        <v>1.5225599999999999</v>
      </c>
      <c r="S91" s="172">
        <v>0</v>
      </c>
      <c r="T91" s="173">
        <f>S91*H91</f>
        <v>0</v>
      </c>
      <c r="U91" s="34"/>
      <c r="V91" s="34"/>
      <c r="W91" s="34"/>
      <c r="X91" s="34"/>
      <c r="Y91" s="34"/>
      <c r="Z91" s="34"/>
      <c r="AA91" s="34"/>
      <c r="AB91" s="34"/>
      <c r="AC91" s="34"/>
      <c r="AD91" s="34"/>
      <c r="AE91" s="34"/>
      <c r="AR91" s="174" t="s">
        <v>214</v>
      </c>
      <c r="AT91" s="174" t="s">
        <v>209</v>
      </c>
      <c r="AU91" s="174" t="s">
        <v>76</v>
      </c>
      <c r="AY91" s="17" t="s">
        <v>215</v>
      </c>
      <c r="BE91" s="175">
        <f>IF(N91="základní",J91,0)</f>
        <v>0</v>
      </c>
      <c r="BF91" s="175">
        <f>IF(N91="snížená",J91,0)</f>
        <v>0</v>
      </c>
      <c r="BG91" s="175">
        <f>IF(N91="zákl. přenesená",J91,0)</f>
        <v>0</v>
      </c>
      <c r="BH91" s="175">
        <f>IF(N91="sníž. přenesená",J91,0)</f>
        <v>0</v>
      </c>
      <c r="BI91" s="175">
        <f>IF(N91="nulová",J91,0)</f>
        <v>0</v>
      </c>
      <c r="BJ91" s="17" t="s">
        <v>83</v>
      </c>
      <c r="BK91" s="175">
        <f>ROUND(I91*H91,2)</f>
        <v>0</v>
      </c>
      <c r="BL91" s="17" t="s">
        <v>216</v>
      </c>
      <c r="BM91" s="174" t="s">
        <v>912</v>
      </c>
    </row>
    <row r="92" spans="1:65" s="12" customFormat="1" x14ac:dyDescent="0.2">
      <c r="B92" s="181"/>
      <c r="C92" s="182"/>
      <c r="D92" s="176" t="s">
        <v>220</v>
      </c>
      <c r="E92" s="183" t="s">
        <v>35</v>
      </c>
      <c r="F92" s="184" t="s">
        <v>1006</v>
      </c>
      <c r="G92" s="182"/>
      <c r="H92" s="185">
        <v>2928</v>
      </c>
      <c r="I92" s="186"/>
      <c r="J92" s="182"/>
      <c r="K92" s="182"/>
      <c r="L92" s="187"/>
      <c r="M92" s="188"/>
      <c r="N92" s="189"/>
      <c r="O92" s="189"/>
      <c r="P92" s="189"/>
      <c r="Q92" s="189"/>
      <c r="R92" s="189"/>
      <c r="S92" s="189"/>
      <c r="T92" s="190"/>
      <c r="AT92" s="191" t="s">
        <v>220</v>
      </c>
      <c r="AU92" s="191" t="s">
        <v>76</v>
      </c>
      <c r="AV92" s="12" t="s">
        <v>85</v>
      </c>
      <c r="AW92" s="12" t="s">
        <v>37</v>
      </c>
      <c r="AX92" s="12" t="s">
        <v>83</v>
      </c>
      <c r="AY92" s="191" t="s">
        <v>215</v>
      </c>
    </row>
    <row r="93" spans="1:65" s="2" customFormat="1" ht="16.5" customHeight="1" x14ac:dyDescent="0.2">
      <c r="A93" s="34"/>
      <c r="B93" s="35"/>
      <c r="C93" s="162" t="s">
        <v>228</v>
      </c>
      <c r="D93" s="162" t="s">
        <v>209</v>
      </c>
      <c r="E93" s="163" t="s">
        <v>312</v>
      </c>
      <c r="F93" s="164" t="s">
        <v>313</v>
      </c>
      <c r="G93" s="165" t="s">
        <v>212</v>
      </c>
      <c r="H93" s="166">
        <v>2928</v>
      </c>
      <c r="I93" s="167"/>
      <c r="J93" s="168">
        <f>ROUND(I93*H93,2)</f>
        <v>0</v>
      </c>
      <c r="K93" s="164" t="s">
        <v>213</v>
      </c>
      <c r="L93" s="169"/>
      <c r="M93" s="170" t="s">
        <v>35</v>
      </c>
      <c r="N93" s="171" t="s">
        <v>47</v>
      </c>
      <c r="O93" s="64"/>
      <c r="P93" s="172">
        <f>O93*H93</f>
        <v>0</v>
      </c>
      <c r="Q93" s="172">
        <v>9.0000000000000006E-5</v>
      </c>
      <c r="R93" s="172">
        <f>Q93*H93</f>
        <v>0.26352000000000003</v>
      </c>
      <c r="S93" s="172">
        <v>0</v>
      </c>
      <c r="T93" s="173">
        <f>S93*H93</f>
        <v>0</v>
      </c>
      <c r="U93" s="34"/>
      <c r="V93" s="34"/>
      <c r="W93" s="34"/>
      <c r="X93" s="34"/>
      <c r="Y93" s="34"/>
      <c r="Z93" s="34"/>
      <c r="AA93" s="34"/>
      <c r="AB93" s="34"/>
      <c r="AC93" s="34"/>
      <c r="AD93" s="34"/>
      <c r="AE93" s="34"/>
      <c r="AR93" s="174" t="s">
        <v>214</v>
      </c>
      <c r="AT93" s="174" t="s">
        <v>209</v>
      </c>
      <c r="AU93" s="174" t="s">
        <v>76</v>
      </c>
      <c r="AY93" s="17" t="s">
        <v>215</v>
      </c>
      <c r="BE93" s="175">
        <f>IF(N93="základní",J93,0)</f>
        <v>0</v>
      </c>
      <c r="BF93" s="175">
        <f>IF(N93="snížená",J93,0)</f>
        <v>0</v>
      </c>
      <c r="BG93" s="175">
        <f>IF(N93="zákl. přenesená",J93,0)</f>
        <v>0</v>
      </c>
      <c r="BH93" s="175">
        <f>IF(N93="sníž. přenesená",J93,0)</f>
        <v>0</v>
      </c>
      <c r="BI93" s="175">
        <f>IF(N93="nulová",J93,0)</f>
        <v>0</v>
      </c>
      <c r="BJ93" s="17" t="s">
        <v>83</v>
      </c>
      <c r="BK93" s="175">
        <f>ROUND(I93*H93,2)</f>
        <v>0</v>
      </c>
      <c r="BL93" s="17" t="s">
        <v>216</v>
      </c>
      <c r="BM93" s="174" t="s">
        <v>914</v>
      </c>
    </row>
    <row r="94" spans="1:65" s="12" customFormat="1" x14ac:dyDescent="0.2">
      <c r="B94" s="181"/>
      <c r="C94" s="182"/>
      <c r="D94" s="176" t="s">
        <v>220</v>
      </c>
      <c r="E94" s="183" t="s">
        <v>35</v>
      </c>
      <c r="F94" s="184" t="s">
        <v>1006</v>
      </c>
      <c r="G94" s="182"/>
      <c r="H94" s="185">
        <v>2928</v>
      </c>
      <c r="I94" s="186"/>
      <c r="J94" s="182"/>
      <c r="K94" s="182"/>
      <c r="L94" s="187"/>
      <c r="M94" s="188"/>
      <c r="N94" s="189"/>
      <c r="O94" s="189"/>
      <c r="P94" s="189"/>
      <c r="Q94" s="189"/>
      <c r="R94" s="189"/>
      <c r="S94" s="189"/>
      <c r="T94" s="190"/>
      <c r="AT94" s="191" t="s">
        <v>220</v>
      </c>
      <c r="AU94" s="191" t="s">
        <v>76</v>
      </c>
      <c r="AV94" s="12" t="s">
        <v>85</v>
      </c>
      <c r="AW94" s="12" t="s">
        <v>37</v>
      </c>
      <c r="AX94" s="12" t="s">
        <v>83</v>
      </c>
      <c r="AY94" s="191" t="s">
        <v>215</v>
      </c>
    </row>
    <row r="95" spans="1:65" s="2" customFormat="1" ht="16.5" customHeight="1" x14ac:dyDescent="0.2">
      <c r="A95" s="34"/>
      <c r="B95" s="35"/>
      <c r="C95" s="162" t="s">
        <v>216</v>
      </c>
      <c r="D95" s="162" t="s">
        <v>209</v>
      </c>
      <c r="E95" s="163" t="s">
        <v>336</v>
      </c>
      <c r="F95" s="164" t="s">
        <v>337</v>
      </c>
      <c r="G95" s="165" t="s">
        <v>212</v>
      </c>
      <c r="H95" s="166">
        <v>732</v>
      </c>
      <c r="I95" s="167"/>
      <c r="J95" s="168">
        <f>ROUND(I95*H95,2)</f>
        <v>0</v>
      </c>
      <c r="K95" s="164" t="s">
        <v>213</v>
      </c>
      <c r="L95" s="169"/>
      <c r="M95" s="170" t="s">
        <v>35</v>
      </c>
      <c r="N95" s="171" t="s">
        <v>47</v>
      </c>
      <c r="O95" s="64"/>
      <c r="P95" s="172">
        <f>O95*H95</f>
        <v>0</v>
      </c>
      <c r="Q95" s="172">
        <v>1.8000000000000001E-4</v>
      </c>
      <c r="R95" s="172">
        <f>Q95*H95</f>
        <v>0.13176000000000002</v>
      </c>
      <c r="S95" s="172">
        <v>0</v>
      </c>
      <c r="T95" s="173">
        <f>S95*H95</f>
        <v>0</v>
      </c>
      <c r="U95" s="34"/>
      <c r="V95" s="34"/>
      <c r="W95" s="34"/>
      <c r="X95" s="34"/>
      <c r="Y95" s="34"/>
      <c r="Z95" s="34"/>
      <c r="AA95" s="34"/>
      <c r="AB95" s="34"/>
      <c r="AC95" s="34"/>
      <c r="AD95" s="34"/>
      <c r="AE95" s="34"/>
      <c r="AR95" s="174" t="s">
        <v>214</v>
      </c>
      <c r="AT95" s="174" t="s">
        <v>209</v>
      </c>
      <c r="AU95" s="174" t="s">
        <v>76</v>
      </c>
      <c r="AY95" s="17" t="s">
        <v>215</v>
      </c>
      <c r="BE95" s="175">
        <f>IF(N95="základní",J95,0)</f>
        <v>0</v>
      </c>
      <c r="BF95" s="175">
        <f>IF(N95="snížená",J95,0)</f>
        <v>0</v>
      </c>
      <c r="BG95" s="175">
        <f>IF(N95="zákl. přenesená",J95,0)</f>
        <v>0</v>
      </c>
      <c r="BH95" s="175">
        <f>IF(N95="sníž. přenesená",J95,0)</f>
        <v>0</v>
      </c>
      <c r="BI95" s="175">
        <f>IF(N95="nulová",J95,0)</f>
        <v>0</v>
      </c>
      <c r="BJ95" s="17" t="s">
        <v>83</v>
      </c>
      <c r="BK95" s="175">
        <f>ROUND(I95*H95,2)</f>
        <v>0</v>
      </c>
      <c r="BL95" s="17" t="s">
        <v>216</v>
      </c>
      <c r="BM95" s="174" t="s">
        <v>338</v>
      </c>
    </row>
    <row r="96" spans="1:65" s="12" customFormat="1" x14ac:dyDescent="0.2">
      <c r="B96" s="181"/>
      <c r="C96" s="182"/>
      <c r="D96" s="176" t="s">
        <v>220</v>
      </c>
      <c r="E96" s="183" t="s">
        <v>35</v>
      </c>
      <c r="F96" s="184" t="s">
        <v>1007</v>
      </c>
      <c r="G96" s="182"/>
      <c r="H96" s="185">
        <v>732</v>
      </c>
      <c r="I96" s="186"/>
      <c r="J96" s="182"/>
      <c r="K96" s="182"/>
      <c r="L96" s="187"/>
      <c r="M96" s="188"/>
      <c r="N96" s="189"/>
      <c r="O96" s="189"/>
      <c r="P96" s="189"/>
      <c r="Q96" s="189"/>
      <c r="R96" s="189"/>
      <c r="S96" s="189"/>
      <c r="T96" s="190"/>
      <c r="AT96" s="191" t="s">
        <v>220</v>
      </c>
      <c r="AU96" s="191" t="s">
        <v>76</v>
      </c>
      <c r="AV96" s="12" t="s">
        <v>85</v>
      </c>
      <c r="AW96" s="12" t="s">
        <v>37</v>
      </c>
      <c r="AX96" s="12" t="s">
        <v>83</v>
      </c>
      <c r="AY96" s="191" t="s">
        <v>215</v>
      </c>
    </row>
    <row r="97" spans="1:65" s="2" customFormat="1" ht="16.5" customHeight="1" x14ac:dyDescent="0.2">
      <c r="A97" s="34"/>
      <c r="B97" s="35"/>
      <c r="C97" s="162" t="s">
        <v>237</v>
      </c>
      <c r="D97" s="162" t="s">
        <v>209</v>
      </c>
      <c r="E97" s="163" t="s">
        <v>341</v>
      </c>
      <c r="F97" s="164" t="s">
        <v>342</v>
      </c>
      <c r="G97" s="165" t="s">
        <v>212</v>
      </c>
      <c r="H97" s="166">
        <v>732</v>
      </c>
      <c r="I97" s="167"/>
      <c r="J97" s="168">
        <f>ROUND(I97*H97,2)</f>
        <v>0</v>
      </c>
      <c r="K97" s="164" t="s">
        <v>213</v>
      </c>
      <c r="L97" s="169"/>
      <c r="M97" s="170" t="s">
        <v>35</v>
      </c>
      <c r="N97" s="171" t="s">
        <v>47</v>
      </c>
      <c r="O97" s="64"/>
      <c r="P97" s="172">
        <f>O97*H97</f>
        <v>0</v>
      </c>
      <c r="Q97" s="172">
        <v>9.0000000000000006E-5</v>
      </c>
      <c r="R97" s="172">
        <f>Q97*H97</f>
        <v>6.5880000000000008E-2</v>
      </c>
      <c r="S97" s="172">
        <v>0</v>
      </c>
      <c r="T97" s="173">
        <f>S97*H97</f>
        <v>0</v>
      </c>
      <c r="U97" s="34"/>
      <c r="V97" s="34"/>
      <c r="W97" s="34"/>
      <c r="X97" s="34"/>
      <c r="Y97" s="34"/>
      <c r="Z97" s="34"/>
      <c r="AA97" s="34"/>
      <c r="AB97" s="34"/>
      <c r="AC97" s="34"/>
      <c r="AD97" s="34"/>
      <c r="AE97" s="34"/>
      <c r="AR97" s="174" t="s">
        <v>214</v>
      </c>
      <c r="AT97" s="174" t="s">
        <v>209</v>
      </c>
      <c r="AU97" s="174" t="s">
        <v>76</v>
      </c>
      <c r="AY97" s="17" t="s">
        <v>215</v>
      </c>
      <c r="BE97" s="175">
        <f>IF(N97="základní",J97,0)</f>
        <v>0</v>
      </c>
      <c r="BF97" s="175">
        <f>IF(N97="snížená",J97,0)</f>
        <v>0</v>
      </c>
      <c r="BG97" s="175">
        <f>IF(N97="zákl. přenesená",J97,0)</f>
        <v>0</v>
      </c>
      <c r="BH97" s="175">
        <f>IF(N97="sníž. přenesená",J97,0)</f>
        <v>0</v>
      </c>
      <c r="BI97" s="175">
        <f>IF(N97="nulová",J97,0)</f>
        <v>0</v>
      </c>
      <c r="BJ97" s="17" t="s">
        <v>83</v>
      </c>
      <c r="BK97" s="175">
        <f>ROUND(I97*H97,2)</f>
        <v>0</v>
      </c>
      <c r="BL97" s="17" t="s">
        <v>216</v>
      </c>
      <c r="BM97" s="174" t="s">
        <v>916</v>
      </c>
    </row>
    <row r="98" spans="1:65" s="12" customFormat="1" x14ac:dyDescent="0.2">
      <c r="B98" s="181"/>
      <c r="C98" s="182"/>
      <c r="D98" s="176" t="s">
        <v>220</v>
      </c>
      <c r="E98" s="183" t="s">
        <v>35</v>
      </c>
      <c r="F98" s="184" t="s">
        <v>1007</v>
      </c>
      <c r="G98" s="182"/>
      <c r="H98" s="185">
        <v>732</v>
      </c>
      <c r="I98" s="186"/>
      <c r="J98" s="182"/>
      <c r="K98" s="182"/>
      <c r="L98" s="187"/>
      <c r="M98" s="188"/>
      <c r="N98" s="189"/>
      <c r="O98" s="189"/>
      <c r="P98" s="189"/>
      <c r="Q98" s="189"/>
      <c r="R98" s="189"/>
      <c r="S98" s="189"/>
      <c r="T98" s="190"/>
      <c r="AT98" s="191" t="s">
        <v>220</v>
      </c>
      <c r="AU98" s="191" t="s">
        <v>76</v>
      </c>
      <c r="AV98" s="12" t="s">
        <v>85</v>
      </c>
      <c r="AW98" s="12" t="s">
        <v>37</v>
      </c>
      <c r="AX98" s="12" t="s">
        <v>83</v>
      </c>
      <c r="AY98" s="191" t="s">
        <v>215</v>
      </c>
    </row>
    <row r="99" spans="1:65" s="2" customFormat="1" ht="16.5" customHeight="1" x14ac:dyDescent="0.2">
      <c r="A99" s="34"/>
      <c r="B99" s="35"/>
      <c r="C99" s="162" t="s">
        <v>242</v>
      </c>
      <c r="D99" s="162" t="s">
        <v>209</v>
      </c>
      <c r="E99" s="163" t="s">
        <v>357</v>
      </c>
      <c r="F99" s="164" t="s">
        <v>358</v>
      </c>
      <c r="G99" s="165" t="s">
        <v>353</v>
      </c>
      <c r="H99" s="166">
        <v>108</v>
      </c>
      <c r="I99" s="167"/>
      <c r="J99" s="168">
        <f>ROUND(I99*H99,2)</f>
        <v>0</v>
      </c>
      <c r="K99" s="164" t="s">
        <v>213</v>
      </c>
      <c r="L99" s="169"/>
      <c r="M99" s="170" t="s">
        <v>35</v>
      </c>
      <c r="N99" s="171" t="s">
        <v>47</v>
      </c>
      <c r="O99" s="64"/>
      <c r="P99" s="172">
        <f>O99*H99</f>
        <v>0</v>
      </c>
      <c r="Q99" s="172">
        <v>1</v>
      </c>
      <c r="R99" s="172">
        <f>Q99*H99</f>
        <v>108</v>
      </c>
      <c r="S99" s="172">
        <v>0</v>
      </c>
      <c r="T99" s="173">
        <f>S99*H99</f>
        <v>0</v>
      </c>
      <c r="U99" s="34"/>
      <c r="V99" s="34"/>
      <c r="W99" s="34"/>
      <c r="X99" s="34"/>
      <c r="Y99" s="34"/>
      <c r="Z99" s="34"/>
      <c r="AA99" s="34"/>
      <c r="AB99" s="34"/>
      <c r="AC99" s="34"/>
      <c r="AD99" s="34"/>
      <c r="AE99" s="34"/>
      <c r="AR99" s="174" t="s">
        <v>214</v>
      </c>
      <c r="AT99" s="174" t="s">
        <v>209</v>
      </c>
      <c r="AU99" s="174" t="s">
        <v>76</v>
      </c>
      <c r="AY99" s="17" t="s">
        <v>215</v>
      </c>
      <c r="BE99" s="175">
        <f>IF(N99="základní",J99,0)</f>
        <v>0</v>
      </c>
      <c r="BF99" s="175">
        <f>IF(N99="snížená",J99,0)</f>
        <v>0</v>
      </c>
      <c r="BG99" s="175">
        <f>IF(N99="zákl. přenesená",J99,0)</f>
        <v>0</v>
      </c>
      <c r="BH99" s="175">
        <f>IF(N99="sníž. přenesená",J99,0)</f>
        <v>0</v>
      </c>
      <c r="BI99" s="175">
        <f>IF(N99="nulová",J99,0)</f>
        <v>0</v>
      </c>
      <c r="BJ99" s="17" t="s">
        <v>83</v>
      </c>
      <c r="BK99" s="175">
        <f>ROUND(I99*H99,2)</f>
        <v>0</v>
      </c>
      <c r="BL99" s="17" t="s">
        <v>216</v>
      </c>
      <c r="BM99" s="174" t="s">
        <v>917</v>
      </c>
    </row>
    <row r="100" spans="1:65" s="2" customFormat="1" ht="19.5" x14ac:dyDescent="0.2">
      <c r="A100" s="34"/>
      <c r="B100" s="35"/>
      <c r="C100" s="36"/>
      <c r="D100" s="176" t="s">
        <v>218</v>
      </c>
      <c r="E100" s="36"/>
      <c r="F100" s="177" t="s">
        <v>1008</v>
      </c>
      <c r="G100" s="36"/>
      <c r="H100" s="36"/>
      <c r="I100" s="178"/>
      <c r="J100" s="36"/>
      <c r="K100" s="36"/>
      <c r="L100" s="39"/>
      <c r="M100" s="179"/>
      <c r="N100" s="180"/>
      <c r="O100" s="64"/>
      <c r="P100" s="64"/>
      <c r="Q100" s="64"/>
      <c r="R100" s="64"/>
      <c r="S100" s="64"/>
      <c r="T100" s="65"/>
      <c r="U100" s="34"/>
      <c r="V100" s="34"/>
      <c r="W100" s="34"/>
      <c r="X100" s="34"/>
      <c r="Y100" s="34"/>
      <c r="Z100" s="34"/>
      <c r="AA100" s="34"/>
      <c r="AB100" s="34"/>
      <c r="AC100" s="34"/>
      <c r="AD100" s="34"/>
      <c r="AE100" s="34"/>
      <c r="AT100" s="17" t="s">
        <v>218</v>
      </c>
      <c r="AU100" s="17" t="s">
        <v>76</v>
      </c>
    </row>
    <row r="101" spans="1:65" s="12" customFormat="1" x14ac:dyDescent="0.2">
      <c r="B101" s="181"/>
      <c r="C101" s="182"/>
      <c r="D101" s="176" t="s">
        <v>220</v>
      </c>
      <c r="E101" s="183" t="s">
        <v>35</v>
      </c>
      <c r="F101" s="184" t="s">
        <v>1009</v>
      </c>
      <c r="G101" s="182"/>
      <c r="H101" s="185">
        <v>108</v>
      </c>
      <c r="I101" s="186"/>
      <c r="J101" s="182"/>
      <c r="K101" s="182"/>
      <c r="L101" s="187"/>
      <c r="M101" s="188"/>
      <c r="N101" s="189"/>
      <c r="O101" s="189"/>
      <c r="P101" s="189"/>
      <c r="Q101" s="189"/>
      <c r="R101" s="189"/>
      <c r="S101" s="189"/>
      <c r="T101" s="190"/>
      <c r="AT101" s="191" t="s">
        <v>220</v>
      </c>
      <c r="AU101" s="191" t="s">
        <v>76</v>
      </c>
      <c r="AV101" s="12" t="s">
        <v>85</v>
      </c>
      <c r="AW101" s="12" t="s">
        <v>37</v>
      </c>
      <c r="AX101" s="12" t="s">
        <v>83</v>
      </c>
      <c r="AY101" s="191" t="s">
        <v>215</v>
      </c>
    </row>
    <row r="102" spans="1:65" s="13" customFormat="1" ht="25.9" customHeight="1" x14ac:dyDescent="0.2">
      <c r="B102" s="192"/>
      <c r="C102" s="193"/>
      <c r="D102" s="194" t="s">
        <v>75</v>
      </c>
      <c r="E102" s="195" t="s">
        <v>362</v>
      </c>
      <c r="F102" s="195" t="s">
        <v>363</v>
      </c>
      <c r="G102" s="193"/>
      <c r="H102" s="193"/>
      <c r="I102" s="196"/>
      <c r="J102" s="197">
        <f>BK102</f>
        <v>0</v>
      </c>
      <c r="K102" s="193"/>
      <c r="L102" s="198"/>
      <c r="M102" s="199"/>
      <c r="N102" s="200"/>
      <c r="O102" s="200"/>
      <c r="P102" s="201">
        <f>P103</f>
        <v>0</v>
      </c>
      <c r="Q102" s="200"/>
      <c r="R102" s="201">
        <f>R103</f>
        <v>0</v>
      </c>
      <c r="S102" s="200"/>
      <c r="T102" s="202">
        <f>T103</f>
        <v>0</v>
      </c>
      <c r="AR102" s="203" t="s">
        <v>83</v>
      </c>
      <c r="AT102" s="204" t="s">
        <v>75</v>
      </c>
      <c r="AU102" s="204" t="s">
        <v>76</v>
      </c>
      <c r="AY102" s="203" t="s">
        <v>215</v>
      </c>
      <c r="BK102" s="205">
        <f>BK103</f>
        <v>0</v>
      </c>
    </row>
    <row r="103" spans="1:65" s="13" customFormat="1" ht="22.9" customHeight="1" x14ac:dyDescent="0.2">
      <c r="B103" s="192"/>
      <c r="C103" s="193"/>
      <c r="D103" s="194" t="s">
        <v>75</v>
      </c>
      <c r="E103" s="206" t="s">
        <v>237</v>
      </c>
      <c r="F103" s="206" t="s">
        <v>364</v>
      </c>
      <c r="G103" s="193"/>
      <c r="H103" s="193"/>
      <c r="I103" s="196"/>
      <c r="J103" s="207">
        <f>BK103</f>
        <v>0</v>
      </c>
      <c r="K103" s="193"/>
      <c r="L103" s="198"/>
      <c r="M103" s="199"/>
      <c r="N103" s="200"/>
      <c r="O103" s="200"/>
      <c r="P103" s="201">
        <f>SUM(P104:P128)</f>
        <v>0</v>
      </c>
      <c r="Q103" s="200"/>
      <c r="R103" s="201">
        <f>SUM(R104:R128)</f>
        <v>0</v>
      </c>
      <c r="S103" s="200"/>
      <c r="T103" s="202">
        <f>SUM(T104:T128)</f>
        <v>0</v>
      </c>
      <c r="AR103" s="203" t="s">
        <v>83</v>
      </c>
      <c r="AT103" s="204" t="s">
        <v>75</v>
      </c>
      <c r="AU103" s="204" t="s">
        <v>83</v>
      </c>
      <c r="AY103" s="203" t="s">
        <v>215</v>
      </c>
      <c r="BK103" s="205">
        <f>SUM(BK104:BK128)</f>
        <v>0</v>
      </c>
    </row>
    <row r="104" spans="1:65" s="2" customFormat="1" ht="44.25" customHeight="1" x14ac:dyDescent="0.2">
      <c r="A104" s="34"/>
      <c r="B104" s="35"/>
      <c r="C104" s="208" t="s">
        <v>247</v>
      </c>
      <c r="D104" s="208" t="s">
        <v>366</v>
      </c>
      <c r="E104" s="209" t="s">
        <v>920</v>
      </c>
      <c r="F104" s="210" t="s">
        <v>921</v>
      </c>
      <c r="G104" s="211" t="s">
        <v>212</v>
      </c>
      <c r="H104" s="212">
        <v>732</v>
      </c>
      <c r="I104" s="213"/>
      <c r="J104" s="214">
        <f>ROUND(I104*H104,2)</f>
        <v>0</v>
      </c>
      <c r="K104" s="210" t="s">
        <v>213</v>
      </c>
      <c r="L104" s="39"/>
      <c r="M104" s="215" t="s">
        <v>35</v>
      </c>
      <c r="N104" s="216" t="s">
        <v>47</v>
      </c>
      <c r="O104" s="64"/>
      <c r="P104" s="172">
        <f>O104*H104</f>
        <v>0</v>
      </c>
      <c r="Q104" s="172">
        <v>0</v>
      </c>
      <c r="R104" s="172">
        <f>Q104*H104</f>
        <v>0</v>
      </c>
      <c r="S104" s="172">
        <v>0</v>
      </c>
      <c r="T104" s="173">
        <f>S104*H104</f>
        <v>0</v>
      </c>
      <c r="U104" s="34"/>
      <c r="V104" s="34"/>
      <c r="W104" s="34"/>
      <c r="X104" s="34"/>
      <c r="Y104" s="34"/>
      <c r="Z104" s="34"/>
      <c r="AA104" s="34"/>
      <c r="AB104" s="34"/>
      <c r="AC104" s="34"/>
      <c r="AD104" s="34"/>
      <c r="AE104" s="34"/>
      <c r="AR104" s="174" t="s">
        <v>216</v>
      </c>
      <c r="AT104" s="174" t="s">
        <v>366</v>
      </c>
      <c r="AU104" s="174" t="s">
        <v>85</v>
      </c>
      <c r="AY104" s="17" t="s">
        <v>215</v>
      </c>
      <c r="BE104" s="175">
        <f>IF(N104="základní",J104,0)</f>
        <v>0</v>
      </c>
      <c r="BF104" s="175">
        <f>IF(N104="snížená",J104,0)</f>
        <v>0</v>
      </c>
      <c r="BG104" s="175">
        <f>IF(N104="zákl. přenesená",J104,0)</f>
        <v>0</v>
      </c>
      <c r="BH104" s="175">
        <f>IF(N104="sníž. přenesená",J104,0)</f>
        <v>0</v>
      </c>
      <c r="BI104" s="175">
        <f>IF(N104="nulová",J104,0)</f>
        <v>0</v>
      </c>
      <c r="BJ104" s="17" t="s">
        <v>83</v>
      </c>
      <c r="BK104" s="175">
        <f>ROUND(I104*H104,2)</f>
        <v>0</v>
      </c>
      <c r="BL104" s="17" t="s">
        <v>216</v>
      </c>
      <c r="BM104" s="174" t="s">
        <v>922</v>
      </c>
    </row>
    <row r="105" spans="1:65" s="2" customFormat="1" ht="19.5" x14ac:dyDescent="0.2">
      <c r="A105" s="34"/>
      <c r="B105" s="35"/>
      <c r="C105" s="36"/>
      <c r="D105" s="176" t="s">
        <v>218</v>
      </c>
      <c r="E105" s="36"/>
      <c r="F105" s="177" t="s">
        <v>1010</v>
      </c>
      <c r="G105" s="36"/>
      <c r="H105" s="36"/>
      <c r="I105" s="178"/>
      <c r="J105" s="36"/>
      <c r="K105" s="36"/>
      <c r="L105" s="39"/>
      <c r="M105" s="179"/>
      <c r="N105" s="180"/>
      <c r="O105" s="64"/>
      <c r="P105" s="64"/>
      <c r="Q105" s="64"/>
      <c r="R105" s="64"/>
      <c r="S105" s="64"/>
      <c r="T105" s="65"/>
      <c r="U105" s="34"/>
      <c r="V105" s="34"/>
      <c r="W105" s="34"/>
      <c r="X105" s="34"/>
      <c r="Y105" s="34"/>
      <c r="Z105" s="34"/>
      <c r="AA105" s="34"/>
      <c r="AB105" s="34"/>
      <c r="AC105" s="34"/>
      <c r="AD105" s="34"/>
      <c r="AE105" s="34"/>
      <c r="AT105" s="17" t="s">
        <v>218</v>
      </c>
      <c r="AU105" s="17" t="s">
        <v>85</v>
      </c>
    </row>
    <row r="106" spans="1:65" s="12" customFormat="1" x14ac:dyDescent="0.2">
      <c r="B106" s="181"/>
      <c r="C106" s="182"/>
      <c r="D106" s="176" t="s">
        <v>220</v>
      </c>
      <c r="E106" s="183" t="s">
        <v>35</v>
      </c>
      <c r="F106" s="184" t="s">
        <v>1011</v>
      </c>
      <c r="G106" s="182"/>
      <c r="H106" s="185">
        <v>732</v>
      </c>
      <c r="I106" s="186"/>
      <c r="J106" s="182"/>
      <c r="K106" s="182"/>
      <c r="L106" s="187"/>
      <c r="M106" s="188"/>
      <c r="N106" s="189"/>
      <c r="O106" s="189"/>
      <c r="P106" s="189"/>
      <c r="Q106" s="189"/>
      <c r="R106" s="189"/>
      <c r="S106" s="189"/>
      <c r="T106" s="190"/>
      <c r="AT106" s="191" t="s">
        <v>220</v>
      </c>
      <c r="AU106" s="191" t="s">
        <v>85</v>
      </c>
      <c r="AV106" s="12" t="s">
        <v>85</v>
      </c>
      <c r="AW106" s="12" t="s">
        <v>37</v>
      </c>
      <c r="AX106" s="12" t="s">
        <v>83</v>
      </c>
      <c r="AY106" s="191" t="s">
        <v>215</v>
      </c>
    </row>
    <row r="107" spans="1:65" s="2" customFormat="1" ht="36" x14ac:dyDescent="0.2">
      <c r="A107" s="34"/>
      <c r="B107" s="35"/>
      <c r="C107" s="208" t="s">
        <v>214</v>
      </c>
      <c r="D107" s="208" t="s">
        <v>366</v>
      </c>
      <c r="E107" s="209" t="s">
        <v>845</v>
      </c>
      <c r="F107" s="210" t="s">
        <v>846</v>
      </c>
      <c r="G107" s="211" t="s">
        <v>381</v>
      </c>
      <c r="H107" s="212">
        <v>72</v>
      </c>
      <c r="I107" s="213"/>
      <c r="J107" s="214">
        <f>ROUND(I107*H107,2)</f>
        <v>0</v>
      </c>
      <c r="K107" s="210" t="s">
        <v>213</v>
      </c>
      <c r="L107" s="39"/>
      <c r="M107" s="215" t="s">
        <v>35</v>
      </c>
      <c r="N107" s="216" t="s">
        <v>47</v>
      </c>
      <c r="O107" s="64"/>
      <c r="P107" s="172">
        <f>O107*H107</f>
        <v>0</v>
      </c>
      <c r="Q107" s="172">
        <v>0</v>
      </c>
      <c r="R107" s="172">
        <f>Q107*H107</f>
        <v>0</v>
      </c>
      <c r="S107" s="172">
        <v>0</v>
      </c>
      <c r="T107" s="173">
        <f>S107*H107</f>
        <v>0</v>
      </c>
      <c r="U107" s="34"/>
      <c r="V107" s="34"/>
      <c r="W107" s="34"/>
      <c r="X107" s="34"/>
      <c r="Y107" s="34"/>
      <c r="Z107" s="34"/>
      <c r="AA107" s="34"/>
      <c r="AB107" s="34"/>
      <c r="AC107" s="34"/>
      <c r="AD107" s="34"/>
      <c r="AE107" s="34"/>
      <c r="AR107" s="174" t="s">
        <v>216</v>
      </c>
      <c r="AT107" s="174" t="s">
        <v>366</v>
      </c>
      <c r="AU107" s="174" t="s">
        <v>85</v>
      </c>
      <c r="AY107" s="17" t="s">
        <v>215</v>
      </c>
      <c r="BE107" s="175">
        <f>IF(N107="základní",J107,0)</f>
        <v>0</v>
      </c>
      <c r="BF107" s="175">
        <f>IF(N107="snížená",J107,0)</f>
        <v>0</v>
      </c>
      <c r="BG107" s="175">
        <f>IF(N107="zákl. přenesená",J107,0)</f>
        <v>0</v>
      </c>
      <c r="BH107" s="175">
        <f>IF(N107="sníž. přenesená",J107,0)</f>
        <v>0</v>
      </c>
      <c r="BI107" s="175">
        <f>IF(N107="nulová",J107,0)</f>
        <v>0</v>
      </c>
      <c r="BJ107" s="17" t="s">
        <v>83</v>
      </c>
      <c r="BK107" s="175">
        <f>ROUND(I107*H107,2)</f>
        <v>0</v>
      </c>
      <c r="BL107" s="17" t="s">
        <v>216</v>
      </c>
      <c r="BM107" s="174" t="s">
        <v>934</v>
      </c>
    </row>
    <row r="108" spans="1:65" s="2" customFormat="1" ht="19.5" x14ac:dyDescent="0.2">
      <c r="A108" s="34"/>
      <c r="B108" s="35"/>
      <c r="C108" s="36"/>
      <c r="D108" s="176" t="s">
        <v>218</v>
      </c>
      <c r="E108" s="36"/>
      <c r="F108" s="177" t="s">
        <v>1008</v>
      </c>
      <c r="G108" s="36"/>
      <c r="H108" s="36"/>
      <c r="I108" s="178"/>
      <c r="J108" s="36"/>
      <c r="K108" s="36"/>
      <c r="L108" s="39"/>
      <c r="M108" s="179"/>
      <c r="N108" s="180"/>
      <c r="O108" s="64"/>
      <c r="P108" s="64"/>
      <c r="Q108" s="64"/>
      <c r="R108" s="64"/>
      <c r="S108" s="64"/>
      <c r="T108" s="65"/>
      <c r="U108" s="34"/>
      <c r="V108" s="34"/>
      <c r="W108" s="34"/>
      <c r="X108" s="34"/>
      <c r="Y108" s="34"/>
      <c r="Z108" s="34"/>
      <c r="AA108" s="34"/>
      <c r="AB108" s="34"/>
      <c r="AC108" s="34"/>
      <c r="AD108" s="34"/>
      <c r="AE108" s="34"/>
      <c r="AT108" s="17" t="s">
        <v>218</v>
      </c>
      <c r="AU108" s="17" t="s">
        <v>85</v>
      </c>
    </row>
    <row r="109" spans="1:65" s="12" customFormat="1" x14ac:dyDescent="0.2">
      <c r="B109" s="181"/>
      <c r="C109" s="182"/>
      <c r="D109" s="176" t="s">
        <v>220</v>
      </c>
      <c r="E109" s="183" t="s">
        <v>35</v>
      </c>
      <c r="F109" s="184" t="s">
        <v>1012</v>
      </c>
      <c r="G109" s="182"/>
      <c r="H109" s="185">
        <v>72</v>
      </c>
      <c r="I109" s="186"/>
      <c r="J109" s="182"/>
      <c r="K109" s="182"/>
      <c r="L109" s="187"/>
      <c r="M109" s="188"/>
      <c r="N109" s="189"/>
      <c r="O109" s="189"/>
      <c r="P109" s="189"/>
      <c r="Q109" s="189"/>
      <c r="R109" s="189"/>
      <c r="S109" s="189"/>
      <c r="T109" s="190"/>
      <c r="AT109" s="191" t="s">
        <v>220</v>
      </c>
      <c r="AU109" s="191" t="s">
        <v>85</v>
      </c>
      <c r="AV109" s="12" t="s">
        <v>85</v>
      </c>
      <c r="AW109" s="12" t="s">
        <v>37</v>
      </c>
      <c r="AX109" s="12" t="s">
        <v>83</v>
      </c>
      <c r="AY109" s="191" t="s">
        <v>215</v>
      </c>
    </row>
    <row r="110" spans="1:65" s="2" customFormat="1" ht="24" x14ac:dyDescent="0.2">
      <c r="A110" s="34"/>
      <c r="B110" s="35"/>
      <c r="C110" s="208" t="s">
        <v>255</v>
      </c>
      <c r="D110" s="208" t="s">
        <v>366</v>
      </c>
      <c r="E110" s="209" t="s">
        <v>426</v>
      </c>
      <c r="F110" s="210" t="s">
        <v>427</v>
      </c>
      <c r="G110" s="211" t="s">
        <v>212</v>
      </c>
      <c r="H110" s="212">
        <v>2</v>
      </c>
      <c r="I110" s="213"/>
      <c r="J110" s="214">
        <f>ROUND(I110*H110,2)</f>
        <v>0</v>
      </c>
      <c r="K110" s="210" t="s">
        <v>213</v>
      </c>
      <c r="L110" s="39"/>
      <c r="M110" s="215" t="s">
        <v>35</v>
      </c>
      <c r="N110" s="216" t="s">
        <v>47</v>
      </c>
      <c r="O110" s="64"/>
      <c r="P110" s="172">
        <f>O110*H110</f>
        <v>0</v>
      </c>
      <c r="Q110" s="172">
        <v>0</v>
      </c>
      <c r="R110" s="172">
        <f>Q110*H110</f>
        <v>0</v>
      </c>
      <c r="S110" s="172">
        <v>0</v>
      </c>
      <c r="T110" s="173">
        <f>S110*H110</f>
        <v>0</v>
      </c>
      <c r="U110" s="34"/>
      <c r="V110" s="34"/>
      <c r="W110" s="34"/>
      <c r="X110" s="34"/>
      <c r="Y110" s="34"/>
      <c r="Z110" s="34"/>
      <c r="AA110" s="34"/>
      <c r="AB110" s="34"/>
      <c r="AC110" s="34"/>
      <c r="AD110" s="34"/>
      <c r="AE110" s="34"/>
      <c r="AR110" s="174" t="s">
        <v>216</v>
      </c>
      <c r="AT110" s="174" t="s">
        <v>366</v>
      </c>
      <c r="AU110" s="174" t="s">
        <v>85</v>
      </c>
      <c r="AY110" s="17" t="s">
        <v>215</v>
      </c>
      <c r="BE110" s="175">
        <f>IF(N110="základní",J110,0)</f>
        <v>0</v>
      </c>
      <c r="BF110" s="175">
        <f>IF(N110="snížená",J110,0)</f>
        <v>0</v>
      </c>
      <c r="BG110" s="175">
        <f>IF(N110="zákl. přenesená",J110,0)</f>
        <v>0</v>
      </c>
      <c r="BH110" s="175">
        <f>IF(N110="sníž. přenesená",J110,0)</f>
        <v>0</v>
      </c>
      <c r="BI110" s="175">
        <f>IF(N110="nulová",J110,0)</f>
        <v>0</v>
      </c>
      <c r="BJ110" s="17" t="s">
        <v>83</v>
      </c>
      <c r="BK110" s="175">
        <f>ROUND(I110*H110,2)</f>
        <v>0</v>
      </c>
      <c r="BL110" s="17" t="s">
        <v>216</v>
      </c>
      <c r="BM110" s="174" t="s">
        <v>428</v>
      </c>
    </row>
    <row r="111" spans="1:65" s="12" customFormat="1" x14ac:dyDescent="0.2">
      <c r="B111" s="181"/>
      <c r="C111" s="182"/>
      <c r="D111" s="176" t="s">
        <v>220</v>
      </c>
      <c r="E111" s="183" t="s">
        <v>35</v>
      </c>
      <c r="F111" s="184" t="s">
        <v>254</v>
      </c>
      <c r="G111" s="182"/>
      <c r="H111" s="185">
        <v>2</v>
      </c>
      <c r="I111" s="186"/>
      <c r="J111" s="182"/>
      <c r="K111" s="182"/>
      <c r="L111" s="187"/>
      <c r="M111" s="188"/>
      <c r="N111" s="189"/>
      <c r="O111" s="189"/>
      <c r="P111" s="189"/>
      <c r="Q111" s="189"/>
      <c r="R111" s="189"/>
      <c r="S111" s="189"/>
      <c r="T111" s="190"/>
      <c r="AT111" s="191" t="s">
        <v>220</v>
      </c>
      <c r="AU111" s="191" t="s">
        <v>85</v>
      </c>
      <c r="AV111" s="12" t="s">
        <v>85</v>
      </c>
      <c r="AW111" s="12" t="s">
        <v>37</v>
      </c>
      <c r="AX111" s="12" t="s">
        <v>83</v>
      </c>
      <c r="AY111" s="191" t="s">
        <v>215</v>
      </c>
    </row>
    <row r="112" spans="1:65" s="2" customFormat="1" ht="48" x14ac:dyDescent="0.2">
      <c r="A112" s="34"/>
      <c r="B112" s="35"/>
      <c r="C112" s="208" t="s">
        <v>259</v>
      </c>
      <c r="D112" s="208" t="s">
        <v>366</v>
      </c>
      <c r="E112" s="209" t="s">
        <v>442</v>
      </c>
      <c r="F112" s="210" t="s">
        <v>443</v>
      </c>
      <c r="G112" s="211" t="s">
        <v>402</v>
      </c>
      <c r="H112" s="212">
        <v>500</v>
      </c>
      <c r="I112" s="213"/>
      <c r="J112" s="214">
        <f>ROUND(I112*H112,2)</f>
        <v>0</v>
      </c>
      <c r="K112" s="210" t="s">
        <v>213</v>
      </c>
      <c r="L112" s="39"/>
      <c r="M112" s="215" t="s">
        <v>35</v>
      </c>
      <c r="N112" s="216" t="s">
        <v>47</v>
      </c>
      <c r="O112" s="64"/>
      <c r="P112" s="172">
        <f>O112*H112</f>
        <v>0</v>
      </c>
      <c r="Q112" s="172">
        <v>0</v>
      </c>
      <c r="R112" s="172">
        <f>Q112*H112</f>
        <v>0</v>
      </c>
      <c r="S112" s="172">
        <v>0</v>
      </c>
      <c r="T112" s="173">
        <f>S112*H112</f>
        <v>0</v>
      </c>
      <c r="U112" s="34"/>
      <c r="V112" s="34"/>
      <c r="W112" s="34"/>
      <c r="X112" s="34"/>
      <c r="Y112" s="34"/>
      <c r="Z112" s="34"/>
      <c r="AA112" s="34"/>
      <c r="AB112" s="34"/>
      <c r="AC112" s="34"/>
      <c r="AD112" s="34"/>
      <c r="AE112" s="34"/>
      <c r="AR112" s="174" t="s">
        <v>216</v>
      </c>
      <c r="AT112" s="174" t="s">
        <v>366</v>
      </c>
      <c r="AU112" s="174" t="s">
        <v>85</v>
      </c>
      <c r="AY112" s="17" t="s">
        <v>215</v>
      </c>
      <c r="BE112" s="175">
        <f>IF(N112="základní",J112,0)</f>
        <v>0</v>
      </c>
      <c r="BF112" s="175">
        <f>IF(N112="snížená",J112,0)</f>
        <v>0</v>
      </c>
      <c r="BG112" s="175">
        <f>IF(N112="zákl. přenesená",J112,0)</f>
        <v>0</v>
      </c>
      <c r="BH112" s="175">
        <f>IF(N112="sníž. přenesená",J112,0)</f>
        <v>0</v>
      </c>
      <c r="BI112" s="175">
        <f>IF(N112="nulová",J112,0)</f>
        <v>0</v>
      </c>
      <c r="BJ112" s="17" t="s">
        <v>83</v>
      </c>
      <c r="BK112" s="175">
        <f>ROUND(I112*H112,2)</f>
        <v>0</v>
      </c>
      <c r="BL112" s="17" t="s">
        <v>216</v>
      </c>
      <c r="BM112" s="174" t="s">
        <v>849</v>
      </c>
    </row>
    <row r="113" spans="1:65" s="2" customFormat="1" ht="19.5" x14ac:dyDescent="0.2">
      <c r="A113" s="34"/>
      <c r="B113" s="35"/>
      <c r="C113" s="36"/>
      <c r="D113" s="176" t="s">
        <v>218</v>
      </c>
      <c r="E113" s="36"/>
      <c r="F113" s="177" t="s">
        <v>1013</v>
      </c>
      <c r="G113" s="36"/>
      <c r="H113" s="36"/>
      <c r="I113" s="178"/>
      <c r="J113" s="36"/>
      <c r="K113" s="36"/>
      <c r="L113" s="39"/>
      <c r="M113" s="179"/>
      <c r="N113" s="180"/>
      <c r="O113" s="64"/>
      <c r="P113" s="64"/>
      <c r="Q113" s="64"/>
      <c r="R113" s="64"/>
      <c r="S113" s="64"/>
      <c r="T113" s="65"/>
      <c r="U113" s="34"/>
      <c r="V113" s="34"/>
      <c r="W113" s="34"/>
      <c r="X113" s="34"/>
      <c r="Y113" s="34"/>
      <c r="Z113" s="34"/>
      <c r="AA113" s="34"/>
      <c r="AB113" s="34"/>
      <c r="AC113" s="34"/>
      <c r="AD113" s="34"/>
      <c r="AE113" s="34"/>
      <c r="AT113" s="17" t="s">
        <v>218</v>
      </c>
      <c r="AU113" s="17" t="s">
        <v>85</v>
      </c>
    </row>
    <row r="114" spans="1:65" s="12" customFormat="1" x14ac:dyDescent="0.2">
      <c r="B114" s="181"/>
      <c r="C114" s="182"/>
      <c r="D114" s="176" t="s">
        <v>220</v>
      </c>
      <c r="E114" s="183" t="s">
        <v>35</v>
      </c>
      <c r="F114" s="184" t="s">
        <v>1014</v>
      </c>
      <c r="G114" s="182"/>
      <c r="H114" s="185">
        <v>500</v>
      </c>
      <c r="I114" s="186"/>
      <c r="J114" s="182"/>
      <c r="K114" s="182"/>
      <c r="L114" s="187"/>
      <c r="M114" s="188"/>
      <c r="N114" s="189"/>
      <c r="O114" s="189"/>
      <c r="P114" s="189"/>
      <c r="Q114" s="189"/>
      <c r="R114" s="189"/>
      <c r="S114" s="189"/>
      <c r="T114" s="190"/>
      <c r="AT114" s="191" t="s">
        <v>220</v>
      </c>
      <c r="AU114" s="191" t="s">
        <v>85</v>
      </c>
      <c r="AV114" s="12" t="s">
        <v>85</v>
      </c>
      <c r="AW114" s="12" t="s">
        <v>37</v>
      </c>
      <c r="AX114" s="12" t="s">
        <v>83</v>
      </c>
      <c r="AY114" s="191" t="s">
        <v>215</v>
      </c>
    </row>
    <row r="115" spans="1:65" s="2" customFormat="1" ht="48" x14ac:dyDescent="0.2">
      <c r="A115" s="34"/>
      <c r="B115" s="35"/>
      <c r="C115" s="208" t="s">
        <v>263</v>
      </c>
      <c r="D115" s="208" t="s">
        <v>366</v>
      </c>
      <c r="E115" s="209" t="s">
        <v>447</v>
      </c>
      <c r="F115" s="210" t="s">
        <v>448</v>
      </c>
      <c r="G115" s="211" t="s">
        <v>402</v>
      </c>
      <c r="H115" s="212">
        <v>500</v>
      </c>
      <c r="I115" s="213"/>
      <c r="J115" s="214">
        <f>ROUND(I115*H115,2)</f>
        <v>0</v>
      </c>
      <c r="K115" s="210" t="s">
        <v>213</v>
      </c>
      <c r="L115" s="39"/>
      <c r="M115" s="215" t="s">
        <v>35</v>
      </c>
      <c r="N115" s="216" t="s">
        <v>47</v>
      </c>
      <c r="O115" s="64"/>
      <c r="P115" s="172">
        <f>O115*H115</f>
        <v>0</v>
      </c>
      <c r="Q115" s="172">
        <v>0</v>
      </c>
      <c r="R115" s="172">
        <f>Q115*H115</f>
        <v>0</v>
      </c>
      <c r="S115" s="172">
        <v>0</v>
      </c>
      <c r="T115" s="173">
        <f>S115*H115</f>
        <v>0</v>
      </c>
      <c r="U115" s="34"/>
      <c r="V115" s="34"/>
      <c r="W115" s="34"/>
      <c r="X115" s="34"/>
      <c r="Y115" s="34"/>
      <c r="Z115" s="34"/>
      <c r="AA115" s="34"/>
      <c r="AB115" s="34"/>
      <c r="AC115" s="34"/>
      <c r="AD115" s="34"/>
      <c r="AE115" s="34"/>
      <c r="AR115" s="174" t="s">
        <v>216</v>
      </c>
      <c r="AT115" s="174" t="s">
        <v>366</v>
      </c>
      <c r="AU115" s="174" t="s">
        <v>85</v>
      </c>
      <c r="AY115" s="17" t="s">
        <v>215</v>
      </c>
      <c r="BE115" s="175">
        <f>IF(N115="základní",J115,0)</f>
        <v>0</v>
      </c>
      <c r="BF115" s="175">
        <f>IF(N115="snížená",J115,0)</f>
        <v>0</v>
      </c>
      <c r="BG115" s="175">
        <f>IF(N115="zákl. přenesená",J115,0)</f>
        <v>0</v>
      </c>
      <c r="BH115" s="175">
        <f>IF(N115="sníž. přenesená",J115,0)</f>
        <v>0</v>
      </c>
      <c r="BI115" s="175">
        <f>IF(N115="nulová",J115,0)</f>
        <v>0</v>
      </c>
      <c r="BJ115" s="17" t="s">
        <v>83</v>
      </c>
      <c r="BK115" s="175">
        <f>ROUND(I115*H115,2)</f>
        <v>0</v>
      </c>
      <c r="BL115" s="17" t="s">
        <v>216</v>
      </c>
      <c r="BM115" s="174" t="s">
        <v>851</v>
      </c>
    </row>
    <row r="116" spans="1:65" s="2" customFormat="1" ht="19.5" x14ac:dyDescent="0.2">
      <c r="A116" s="34"/>
      <c r="B116" s="35"/>
      <c r="C116" s="36"/>
      <c r="D116" s="176" t="s">
        <v>218</v>
      </c>
      <c r="E116" s="36"/>
      <c r="F116" s="177" t="s">
        <v>1013</v>
      </c>
      <c r="G116" s="36"/>
      <c r="H116" s="36"/>
      <c r="I116" s="178"/>
      <c r="J116" s="36"/>
      <c r="K116" s="36"/>
      <c r="L116" s="39"/>
      <c r="M116" s="179"/>
      <c r="N116" s="180"/>
      <c r="O116" s="64"/>
      <c r="P116" s="64"/>
      <c r="Q116" s="64"/>
      <c r="R116" s="64"/>
      <c r="S116" s="64"/>
      <c r="T116" s="65"/>
      <c r="U116" s="34"/>
      <c r="V116" s="34"/>
      <c r="W116" s="34"/>
      <c r="X116" s="34"/>
      <c r="Y116" s="34"/>
      <c r="Z116" s="34"/>
      <c r="AA116" s="34"/>
      <c r="AB116" s="34"/>
      <c r="AC116" s="34"/>
      <c r="AD116" s="34"/>
      <c r="AE116" s="34"/>
      <c r="AT116" s="17" t="s">
        <v>218</v>
      </c>
      <c r="AU116" s="17" t="s">
        <v>85</v>
      </c>
    </row>
    <row r="117" spans="1:65" s="12" customFormat="1" x14ac:dyDescent="0.2">
      <c r="B117" s="181"/>
      <c r="C117" s="182"/>
      <c r="D117" s="176" t="s">
        <v>220</v>
      </c>
      <c r="E117" s="183" t="s">
        <v>35</v>
      </c>
      <c r="F117" s="184" t="s">
        <v>1014</v>
      </c>
      <c r="G117" s="182"/>
      <c r="H117" s="185">
        <v>500</v>
      </c>
      <c r="I117" s="186"/>
      <c r="J117" s="182"/>
      <c r="K117" s="182"/>
      <c r="L117" s="187"/>
      <c r="M117" s="188"/>
      <c r="N117" s="189"/>
      <c r="O117" s="189"/>
      <c r="P117" s="189"/>
      <c r="Q117" s="189"/>
      <c r="R117" s="189"/>
      <c r="S117" s="189"/>
      <c r="T117" s="190"/>
      <c r="AT117" s="191" t="s">
        <v>220</v>
      </c>
      <c r="AU117" s="191" t="s">
        <v>85</v>
      </c>
      <c r="AV117" s="12" t="s">
        <v>85</v>
      </c>
      <c r="AW117" s="12" t="s">
        <v>37</v>
      </c>
      <c r="AX117" s="12" t="s">
        <v>83</v>
      </c>
      <c r="AY117" s="191" t="s">
        <v>215</v>
      </c>
    </row>
    <row r="118" spans="1:65" s="2" customFormat="1" ht="55.5" customHeight="1" x14ac:dyDescent="0.2">
      <c r="A118" s="34"/>
      <c r="B118" s="35"/>
      <c r="C118" s="208" t="s">
        <v>267</v>
      </c>
      <c r="D118" s="208" t="s">
        <v>366</v>
      </c>
      <c r="E118" s="209" t="s">
        <v>436</v>
      </c>
      <c r="F118" s="210" t="s">
        <v>437</v>
      </c>
      <c r="G118" s="211" t="s">
        <v>438</v>
      </c>
      <c r="H118" s="212">
        <v>2</v>
      </c>
      <c r="I118" s="213"/>
      <c r="J118" s="214">
        <f>ROUND(I118*H118,2)</f>
        <v>0</v>
      </c>
      <c r="K118" s="210" t="s">
        <v>213</v>
      </c>
      <c r="L118" s="39"/>
      <c r="M118" s="215" t="s">
        <v>35</v>
      </c>
      <c r="N118" s="216" t="s">
        <v>47</v>
      </c>
      <c r="O118" s="64"/>
      <c r="P118" s="172">
        <f>O118*H118</f>
        <v>0</v>
      </c>
      <c r="Q118" s="172">
        <v>0</v>
      </c>
      <c r="R118" s="172">
        <f>Q118*H118</f>
        <v>0</v>
      </c>
      <c r="S118" s="172">
        <v>0</v>
      </c>
      <c r="T118" s="173">
        <f>S118*H118</f>
        <v>0</v>
      </c>
      <c r="U118" s="34"/>
      <c r="V118" s="34"/>
      <c r="W118" s="34"/>
      <c r="X118" s="34"/>
      <c r="Y118" s="34"/>
      <c r="Z118" s="34"/>
      <c r="AA118" s="34"/>
      <c r="AB118" s="34"/>
      <c r="AC118" s="34"/>
      <c r="AD118" s="34"/>
      <c r="AE118" s="34"/>
      <c r="AR118" s="174" t="s">
        <v>216</v>
      </c>
      <c r="AT118" s="174" t="s">
        <v>366</v>
      </c>
      <c r="AU118" s="174" t="s">
        <v>85</v>
      </c>
      <c r="AY118" s="17" t="s">
        <v>215</v>
      </c>
      <c r="BE118" s="175">
        <f>IF(N118="základní",J118,0)</f>
        <v>0</v>
      </c>
      <c r="BF118" s="175">
        <f>IF(N118="snížená",J118,0)</f>
        <v>0</v>
      </c>
      <c r="BG118" s="175">
        <f>IF(N118="zákl. přenesená",J118,0)</f>
        <v>0</v>
      </c>
      <c r="BH118" s="175">
        <f>IF(N118="sníž. přenesená",J118,0)</f>
        <v>0</v>
      </c>
      <c r="BI118" s="175">
        <f>IF(N118="nulová",J118,0)</f>
        <v>0</v>
      </c>
      <c r="BJ118" s="17" t="s">
        <v>83</v>
      </c>
      <c r="BK118" s="175">
        <f>ROUND(I118*H118,2)</f>
        <v>0</v>
      </c>
      <c r="BL118" s="17" t="s">
        <v>216</v>
      </c>
      <c r="BM118" s="174" t="s">
        <v>439</v>
      </c>
    </row>
    <row r="119" spans="1:65" s="2" customFormat="1" ht="29.25" x14ac:dyDescent="0.2">
      <c r="A119" s="34"/>
      <c r="B119" s="35"/>
      <c r="C119" s="36"/>
      <c r="D119" s="176" t="s">
        <v>218</v>
      </c>
      <c r="E119" s="36"/>
      <c r="F119" s="177" t="s">
        <v>944</v>
      </c>
      <c r="G119" s="36"/>
      <c r="H119" s="36"/>
      <c r="I119" s="178"/>
      <c r="J119" s="36"/>
      <c r="K119" s="36"/>
      <c r="L119" s="39"/>
      <c r="M119" s="179"/>
      <c r="N119" s="180"/>
      <c r="O119" s="64"/>
      <c r="P119" s="64"/>
      <c r="Q119" s="64"/>
      <c r="R119" s="64"/>
      <c r="S119" s="64"/>
      <c r="T119" s="65"/>
      <c r="U119" s="34"/>
      <c r="V119" s="34"/>
      <c r="W119" s="34"/>
      <c r="X119" s="34"/>
      <c r="Y119" s="34"/>
      <c r="Z119" s="34"/>
      <c r="AA119" s="34"/>
      <c r="AB119" s="34"/>
      <c r="AC119" s="34"/>
      <c r="AD119" s="34"/>
      <c r="AE119" s="34"/>
      <c r="AT119" s="17" t="s">
        <v>218</v>
      </c>
      <c r="AU119" s="17" t="s">
        <v>85</v>
      </c>
    </row>
    <row r="120" spans="1:65" s="12" customFormat="1" x14ac:dyDescent="0.2">
      <c r="B120" s="181"/>
      <c r="C120" s="182"/>
      <c r="D120" s="176" t="s">
        <v>220</v>
      </c>
      <c r="E120" s="183" t="s">
        <v>35</v>
      </c>
      <c r="F120" s="184" t="s">
        <v>822</v>
      </c>
      <c r="G120" s="182"/>
      <c r="H120" s="185">
        <v>2</v>
      </c>
      <c r="I120" s="186"/>
      <c r="J120" s="182"/>
      <c r="K120" s="182"/>
      <c r="L120" s="187"/>
      <c r="M120" s="188"/>
      <c r="N120" s="189"/>
      <c r="O120" s="189"/>
      <c r="P120" s="189"/>
      <c r="Q120" s="189"/>
      <c r="R120" s="189"/>
      <c r="S120" s="189"/>
      <c r="T120" s="190"/>
      <c r="AT120" s="191" t="s">
        <v>220</v>
      </c>
      <c r="AU120" s="191" t="s">
        <v>85</v>
      </c>
      <c r="AV120" s="12" t="s">
        <v>85</v>
      </c>
      <c r="AW120" s="12" t="s">
        <v>37</v>
      </c>
      <c r="AX120" s="12" t="s">
        <v>83</v>
      </c>
      <c r="AY120" s="191" t="s">
        <v>215</v>
      </c>
    </row>
    <row r="121" spans="1:65" s="2" customFormat="1" ht="48" x14ac:dyDescent="0.2">
      <c r="A121" s="34"/>
      <c r="B121" s="35"/>
      <c r="C121" s="208" t="s">
        <v>272</v>
      </c>
      <c r="D121" s="208" t="s">
        <v>366</v>
      </c>
      <c r="E121" s="209" t="s">
        <v>852</v>
      </c>
      <c r="F121" s="210" t="s">
        <v>853</v>
      </c>
      <c r="G121" s="211" t="s">
        <v>438</v>
      </c>
      <c r="H121" s="212">
        <v>2</v>
      </c>
      <c r="I121" s="213"/>
      <c r="J121" s="214">
        <f>ROUND(I121*H121,2)</f>
        <v>0</v>
      </c>
      <c r="K121" s="210" t="s">
        <v>213</v>
      </c>
      <c r="L121" s="39"/>
      <c r="M121" s="215" t="s">
        <v>35</v>
      </c>
      <c r="N121" s="216" t="s">
        <v>47</v>
      </c>
      <c r="O121" s="64"/>
      <c r="P121" s="172">
        <f>O121*H121</f>
        <v>0</v>
      </c>
      <c r="Q121" s="172">
        <v>0</v>
      </c>
      <c r="R121" s="172">
        <f>Q121*H121</f>
        <v>0</v>
      </c>
      <c r="S121" s="172">
        <v>0</v>
      </c>
      <c r="T121" s="173">
        <f>S121*H121</f>
        <v>0</v>
      </c>
      <c r="U121" s="34"/>
      <c r="V121" s="34"/>
      <c r="W121" s="34"/>
      <c r="X121" s="34"/>
      <c r="Y121" s="34"/>
      <c r="Z121" s="34"/>
      <c r="AA121" s="34"/>
      <c r="AB121" s="34"/>
      <c r="AC121" s="34"/>
      <c r="AD121" s="34"/>
      <c r="AE121" s="34"/>
      <c r="AR121" s="174" t="s">
        <v>216</v>
      </c>
      <c r="AT121" s="174" t="s">
        <v>366</v>
      </c>
      <c r="AU121" s="174" t="s">
        <v>85</v>
      </c>
      <c r="AY121" s="17" t="s">
        <v>215</v>
      </c>
      <c r="BE121" s="175">
        <f>IF(N121="základní",J121,0)</f>
        <v>0</v>
      </c>
      <c r="BF121" s="175">
        <f>IF(N121="snížená",J121,0)</f>
        <v>0</v>
      </c>
      <c r="BG121" s="175">
        <f>IF(N121="zákl. přenesená",J121,0)</f>
        <v>0</v>
      </c>
      <c r="BH121" s="175">
        <f>IF(N121="sníž. přenesená",J121,0)</f>
        <v>0</v>
      </c>
      <c r="BI121" s="175">
        <f>IF(N121="nulová",J121,0)</f>
        <v>0</v>
      </c>
      <c r="BJ121" s="17" t="s">
        <v>83</v>
      </c>
      <c r="BK121" s="175">
        <f>ROUND(I121*H121,2)</f>
        <v>0</v>
      </c>
      <c r="BL121" s="17" t="s">
        <v>216</v>
      </c>
      <c r="BM121" s="174" t="s">
        <v>854</v>
      </c>
    </row>
    <row r="122" spans="1:65" s="12" customFormat="1" x14ac:dyDescent="0.2">
      <c r="B122" s="181"/>
      <c r="C122" s="182"/>
      <c r="D122" s="176" t="s">
        <v>220</v>
      </c>
      <c r="E122" s="183" t="s">
        <v>35</v>
      </c>
      <c r="F122" s="184" t="s">
        <v>822</v>
      </c>
      <c r="G122" s="182"/>
      <c r="H122" s="185">
        <v>2</v>
      </c>
      <c r="I122" s="186"/>
      <c r="J122" s="182"/>
      <c r="K122" s="182"/>
      <c r="L122" s="187"/>
      <c r="M122" s="188"/>
      <c r="N122" s="189"/>
      <c r="O122" s="189"/>
      <c r="P122" s="189"/>
      <c r="Q122" s="189"/>
      <c r="R122" s="189"/>
      <c r="S122" s="189"/>
      <c r="T122" s="190"/>
      <c r="AT122" s="191" t="s">
        <v>220</v>
      </c>
      <c r="AU122" s="191" t="s">
        <v>85</v>
      </c>
      <c r="AV122" s="12" t="s">
        <v>85</v>
      </c>
      <c r="AW122" s="12" t="s">
        <v>37</v>
      </c>
      <c r="AX122" s="12" t="s">
        <v>83</v>
      </c>
      <c r="AY122" s="191" t="s">
        <v>215</v>
      </c>
    </row>
    <row r="123" spans="1:65" s="2" customFormat="1" ht="33" customHeight="1" x14ac:dyDescent="0.2">
      <c r="A123" s="34"/>
      <c r="B123" s="35"/>
      <c r="C123" s="208" t="s">
        <v>276</v>
      </c>
      <c r="D123" s="208" t="s">
        <v>366</v>
      </c>
      <c r="E123" s="209" t="s">
        <v>394</v>
      </c>
      <c r="F123" s="210" t="s">
        <v>395</v>
      </c>
      <c r="G123" s="211" t="s">
        <v>396</v>
      </c>
      <c r="H123" s="212">
        <v>0.25</v>
      </c>
      <c r="I123" s="213"/>
      <c r="J123" s="214">
        <f>ROUND(I123*H123,2)</f>
        <v>0</v>
      </c>
      <c r="K123" s="210" t="s">
        <v>213</v>
      </c>
      <c r="L123" s="39"/>
      <c r="M123" s="215" t="s">
        <v>35</v>
      </c>
      <c r="N123" s="216" t="s">
        <v>47</v>
      </c>
      <c r="O123" s="64"/>
      <c r="P123" s="172">
        <f>O123*H123</f>
        <v>0</v>
      </c>
      <c r="Q123" s="172">
        <v>0</v>
      </c>
      <c r="R123" s="172">
        <f>Q123*H123</f>
        <v>0</v>
      </c>
      <c r="S123" s="172">
        <v>0</v>
      </c>
      <c r="T123" s="173">
        <f>S123*H123</f>
        <v>0</v>
      </c>
      <c r="U123" s="34"/>
      <c r="V123" s="34"/>
      <c r="W123" s="34"/>
      <c r="X123" s="34"/>
      <c r="Y123" s="34"/>
      <c r="Z123" s="34"/>
      <c r="AA123" s="34"/>
      <c r="AB123" s="34"/>
      <c r="AC123" s="34"/>
      <c r="AD123" s="34"/>
      <c r="AE123" s="34"/>
      <c r="AR123" s="174" t="s">
        <v>216</v>
      </c>
      <c r="AT123" s="174" t="s">
        <v>366</v>
      </c>
      <c r="AU123" s="174" t="s">
        <v>85</v>
      </c>
      <c r="AY123" s="17" t="s">
        <v>215</v>
      </c>
      <c r="BE123" s="175">
        <f>IF(N123="základní",J123,0)</f>
        <v>0</v>
      </c>
      <c r="BF123" s="175">
        <f>IF(N123="snížená",J123,0)</f>
        <v>0</v>
      </c>
      <c r="BG123" s="175">
        <f>IF(N123="zákl. přenesená",J123,0)</f>
        <v>0</v>
      </c>
      <c r="BH123" s="175">
        <f>IF(N123="sníž. přenesená",J123,0)</f>
        <v>0</v>
      </c>
      <c r="BI123" s="175">
        <f>IF(N123="nulová",J123,0)</f>
        <v>0</v>
      </c>
      <c r="BJ123" s="17" t="s">
        <v>83</v>
      </c>
      <c r="BK123" s="175">
        <f>ROUND(I123*H123,2)</f>
        <v>0</v>
      </c>
      <c r="BL123" s="17" t="s">
        <v>216</v>
      </c>
      <c r="BM123" s="174" t="s">
        <v>946</v>
      </c>
    </row>
    <row r="124" spans="1:65" s="12" customFormat="1" x14ac:dyDescent="0.2">
      <c r="B124" s="181"/>
      <c r="C124" s="182"/>
      <c r="D124" s="176" t="s">
        <v>220</v>
      </c>
      <c r="E124" s="183" t="s">
        <v>35</v>
      </c>
      <c r="F124" s="184" t="s">
        <v>1015</v>
      </c>
      <c r="G124" s="182"/>
      <c r="H124" s="185">
        <v>0.25</v>
      </c>
      <c r="I124" s="186"/>
      <c r="J124" s="182"/>
      <c r="K124" s="182"/>
      <c r="L124" s="187"/>
      <c r="M124" s="188"/>
      <c r="N124" s="189"/>
      <c r="O124" s="189"/>
      <c r="P124" s="189"/>
      <c r="Q124" s="189"/>
      <c r="R124" s="189"/>
      <c r="S124" s="189"/>
      <c r="T124" s="190"/>
      <c r="AT124" s="191" t="s">
        <v>220</v>
      </c>
      <c r="AU124" s="191" t="s">
        <v>85</v>
      </c>
      <c r="AV124" s="12" t="s">
        <v>85</v>
      </c>
      <c r="AW124" s="12" t="s">
        <v>37</v>
      </c>
      <c r="AX124" s="12" t="s">
        <v>83</v>
      </c>
      <c r="AY124" s="191" t="s">
        <v>215</v>
      </c>
    </row>
    <row r="125" spans="1:65" s="2" customFormat="1" ht="60" x14ac:dyDescent="0.2">
      <c r="A125" s="34"/>
      <c r="B125" s="35"/>
      <c r="C125" s="208" t="s">
        <v>8</v>
      </c>
      <c r="D125" s="208" t="s">
        <v>366</v>
      </c>
      <c r="E125" s="209" t="s">
        <v>866</v>
      </c>
      <c r="F125" s="210" t="s">
        <v>867</v>
      </c>
      <c r="G125" s="211" t="s">
        <v>396</v>
      </c>
      <c r="H125" s="212">
        <v>0.25</v>
      </c>
      <c r="I125" s="213"/>
      <c r="J125" s="214">
        <f>ROUND(I125*H125,2)</f>
        <v>0</v>
      </c>
      <c r="K125" s="210" t="s">
        <v>213</v>
      </c>
      <c r="L125" s="39"/>
      <c r="M125" s="215" t="s">
        <v>35</v>
      </c>
      <c r="N125" s="216" t="s">
        <v>47</v>
      </c>
      <c r="O125" s="64"/>
      <c r="P125" s="172">
        <f>O125*H125</f>
        <v>0</v>
      </c>
      <c r="Q125" s="172">
        <v>0</v>
      </c>
      <c r="R125" s="172">
        <f>Q125*H125</f>
        <v>0</v>
      </c>
      <c r="S125" s="172">
        <v>0</v>
      </c>
      <c r="T125" s="173">
        <f>S125*H125</f>
        <v>0</v>
      </c>
      <c r="U125" s="34"/>
      <c r="V125" s="34"/>
      <c r="W125" s="34"/>
      <c r="X125" s="34"/>
      <c r="Y125" s="34"/>
      <c r="Z125" s="34"/>
      <c r="AA125" s="34"/>
      <c r="AB125" s="34"/>
      <c r="AC125" s="34"/>
      <c r="AD125" s="34"/>
      <c r="AE125" s="34"/>
      <c r="AR125" s="174" t="s">
        <v>216</v>
      </c>
      <c r="AT125" s="174" t="s">
        <v>366</v>
      </c>
      <c r="AU125" s="174" t="s">
        <v>85</v>
      </c>
      <c r="AY125" s="17" t="s">
        <v>215</v>
      </c>
      <c r="BE125" s="175">
        <f>IF(N125="základní",J125,0)</f>
        <v>0</v>
      </c>
      <c r="BF125" s="175">
        <f>IF(N125="snížená",J125,0)</f>
        <v>0</v>
      </c>
      <c r="BG125" s="175">
        <f>IF(N125="zákl. přenesená",J125,0)</f>
        <v>0</v>
      </c>
      <c r="BH125" s="175">
        <f>IF(N125="sníž. přenesená",J125,0)</f>
        <v>0</v>
      </c>
      <c r="BI125" s="175">
        <f>IF(N125="nulová",J125,0)</f>
        <v>0</v>
      </c>
      <c r="BJ125" s="17" t="s">
        <v>83</v>
      </c>
      <c r="BK125" s="175">
        <f>ROUND(I125*H125,2)</f>
        <v>0</v>
      </c>
      <c r="BL125" s="17" t="s">
        <v>216</v>
      </c>
      <c r="BM125" s="174" t="s">
        <v>948</v>
      </c>
    </row>
    <row r="126" spans="1:65" s="12" customFormat="1" x14ac:dyDescent="0.2">
      <c r="B126" s="181"/>
      <c r="C126" s="182"/>
      <c r="D126" s="176" t="s">
        <v>220</v>
      </c>
      <c r="E126" s="183" t="s">
        <v>35</v>
      </c>
      <c r="F126" s="184" t="s">
        <v>1015</v>
      </c>
      <c r="G126" s="182"/>
      <c r="H126" s="185">
        <v>0.25</v>
      </c>
      <c r="I126" s="186"/>
      <c r="J126" s="182"/>
      <c r="K126" s="182"/>
      <c r="L126" s="187"/>
      <c r="M126" s="188"/>
      <c r="N126" s="189"/>
      <c r="O126" s="189"/>
      <c r="P126" s="189"/>
      <c r="Q126" s="189"/>
      <c r="R126" s="189"/>
      <c r="S126" s="189"/>
      <c r="T126" s="190"/>
      <c r="AT126" s="191" t="s">
        <v>220</v>
      </c>
      <c r="AU126" s="191" t="s">
        <v>85</v>
      </c>
      <c r="AV126" s="12" t="s">
        <v>85</v>
      </c>
      <c r="AW126" s="12" t="s">
        <v>37</v>
      </c>
      <c r="AX126" s="12" t="s">
        <v>83</v>
      </c>
      <c r="AY126" s="191" t="s">
        <v>215</v>
      </c>
    </row>
    <row r="127" spans="1:65" s="2" customFormat="1" ht="24" x14ac:dyDescent="0.2">
      <c r="A127" s="34"/>
      <c r="B127" s="35"/>
      <c r="C127" s="208" t="s">
        <v>283</v>
      </c>
      <c r="D127" s="208" t="s">
        <v>366</v>
      </c>
      <c r="E127" s="209" t="s">
        <v>480</v>
      </c>
      <c r="F127" s="210" t="s">
        <v>481</v>
      </c>
      <c r="G127" s="211" t="s">
        <v>353</v>
      </c>
      <c r="H127" s="212">
        <v>3.4289999999999998</v>
      </c>
      <c r="I127" s="213"/>
      <c r="J127" s="214">
        <f>ROUND(I127*H127,2)</f>
        <v>0</v>
      </c>
      <c r="K127" s="210" t="s">
        <v>213</v>
      </c>
      <c r="L127" s="39"/>
      <c r="M127" s="215" t="s">
        <v>35</v>
      </c>
      <c r="N127" s="216" t="s">
        <v>47</v>
      </c>
      <c r="O127" s="64"/>
      <c r="P127" s="172">
        <f>O127*H127</f>
        <v>0</v>
      </c>
      <c r="Q127" s="172">
        <v>0</v>
      </c>
      <c r="R127" s="172">
        <f>Q127*H127</f>
        <v>0</v>
      </c>
      <c r="S127" s="172">
        <v>0</v>
      </c>
      <c r="T127" s="173">
        <f>S127*H127</f>
        <v>0</v>
      </c>
      <c r="U127" s="34"/>
      <c r="V127" s="34"/>
      <c r="W127" s="34"/>
      <c r="X127" s="34"/>
      <c r="Y127" s="34"/>
      <c r="Z127" s="34"/>
      <c r="AA127" s="34"/>
      <c r="AB127" s="34"/>
      <c r="AC127" s="34"/>
      <c r="AD127" s="34"/>
      <c r="AE127" s="34"/>
      <c r="AR127" s="174" t="s">
        <v>216</v>
      </c>
      <c r="AT127" s="174" t="s">
        <v>366</v>
      </c>
      <c r="AU127" s="174" t="s">
        <v>85</v>
      </c>
      <c r="AY127" s="17" t="s">
        <v>215</v>
      </c>
      <c r="BE127" s="175">
        <f>IF(N127="základní",J127,0)</f>
        <v>0</v>
      </c>
      <c r="BF127" s="175">
        <f>IF(N127="snížená",J127,0)</f>
        <v>0</v>
      </c>
      <c r="BG127" s="175">
        <f>IF(N127="zákl. přenesená",J127,0)</f>
        <v>0</v>
      </c>
      <c r="BH127" s="175">
        <f>IF(N127="sníž. přenesená",J127,0)</f>
        <v>0</v>
      </c>
      <c r="BI127" s="175">
        <f>IF(N127="nulová",J127,0)</f>
        <v>0</v>
      </c>
      <c r="BJ127" s="17" t="s">
        <v>83</v>
      </c>
      <c r="BK127" s="175">
        <f>ROUND(I127*H127,2)</f>
        <v>0</v>
      </c>
      <c r="BL127" s="17" t="s">
        <v>216</v>
      </c>
      <c r="BM127" s="174" t="s">
        <v>1016</v>
      </c>
    </row>
    <row r="128" spans="1:65" s="12" customFormat="1" x14ac:dyDescent="0.2">
      <c r="B128" s="181"/>
      <c r="C128" s="182"/>
      <c r="D128" s="176" t="s">
        <v>220</v>
      </c>
      <c r="E128" s="183" t="s">
        <v>35</v>
      </c>
      <c r="F128" s="184" t="s">
        <v>1017</v>
      </c>
      <c r="G128" s="182"/>
      <c r="H128" s="185">
        <v>3.4289999999999998</v>
      </c>
      <c r="I128" s="186"/>
      <c r="J128" s="182"/>
      <c r="K128" s="182"/>
      <c r="L128" s="187"/>
      <c r="M128" s="188"/>
      <c r="N128" s="189"/>
      <c r="O128" s="189"/>
      <c r="P128" s="189"/>
      <c r="Q128" s="189"/>
      <c r="R128" s="189"/>
      <c r="S128" s="189"/>
      <c r="T128" s="190"/>
      <c r="AT128" s="191" t="s">
        <v>220</v>
      </c>
      <c r="AU128" s="191" t="s">
        <v>85</v>
      </c>
      <c r="AV128" s="12" t="s">
        <v>85</v>
      </c>
      <c r="AW128" s="12" t="s">
        <v>37</v>
      </c>
      <c r="AX128" s="12" t="s">
        <v>83</v>
      </c>
      <c r="AY128" s="191" t="s">
        <v>215</v>
      </c>
    </row>
    <row r="129" spans="1:65" s="13" customFormat="1" ht="25.9" customHeight="1" x14ac:dyDescent="0.2">
      <c r="B129" s="192"/>
      <c r="C129" s="193"/>
      <c r="D129" s="194" t="s">
        <v>75</v>
      </c>
      <c r="E129" s="195" t="s">
        <v>490</v>
      </c>
      <c r="F129" s="195" t="s">
        <v>491</v>
      </c>
      <c r="G129" s="193"/>
      <c r="H129" s="193"/>
      <c r="I129" s="196"/>
      <c r="J129" s="197">
        <f>BK129</f>
        <v>0</v>
      </c>
      <c r="K129" s="193"/>
      <c r="L129" s="198"/>
      <c r="M129" s="199"/>
      <c r="N129" s="200"/>
      <c r="O129" s="200"/>
      <c r="P129" s="201">
        <f>SUM(P130:P155)</f>
        <v>0</v>
      </c>
      <c r="Q129" s="200"/>
      <c r="R129" s="201">
        <f>SUM(R130:R155)</f>
        <v>0</v>
      </c>
      <c r="S129" s="200"/>
      <c r="T129" s="202">
        <f>SUM(T130:T155)</f>
        <v>0</v>
      </c>
      <c r="AR129" s="203" t="s">
        <v>216</v>
      </c>
      <c r="AT129" s="204" t="s">
        <v>75</v>
      </c>
      <c r="AU129" s="204" t="s">
        <v>76</v>
      </c>
      <c r="AY129" s="203" t="s">
        <v>215</v>
      </c>
      <c r="BK129" s="205">
        <f>SUM(BK130:BK155)</f>
        <v>0</v>
      </c>
    </row>
    <row r="130" spans="1:65" s="2" customFormat="1" ht="33" customHeight="1" x14ac:dyDescent="0.2">
      <c r="A130" s="34"/>
      <c r="B130" s="35"/>
      <c r="C130" s="208" t="s">
        <v>287</v>
      </c>
      <c r="D130" s="208" t="s">
        <v>366</v>
      </c>
      <c r="E130" s="209" t="s">
        <v>675</v>
      </c>
      <c r="F130" s="210" t="s">
        <v>676</v>
      </c>
      <c r="G130" s="211" t="s">
        <v>212</v>
      </c>
      <c r="H130" s="212">
        <v>6</v>
      </c>
      <c r="I130" s="213"/>
      <c r="J130" s="214">
        <f>ROUND(I130*H130,2)</f>
        <v>0</v>
      </c>
      <c r="K130" s="210" t="s">
        <v>213</v>
      </c>
      <c r="L130" s="39"/>
      <c r="M130" s="215" t="s">
        <v>35</v>
      </c>
      <c r="N130" s="216" t="s">
        <v>47</v>
      </c>
      <c r="O130" s="64"/>
      <c r="P130" s="172">
        <f>O130*H130</f>
        <v>0</v>
      </c>
      <c r="Q130" s="172">
        <v>0</v>
      </c>
      <c r="R130" s="172">
        <f>Q130*H130</f>
        <v>0</v>
      </c>
      <c r="S130" s="172">
        <v>0</v>
      </c>
      <c r="T130" s="173">
        <f>S130*H130</f>
        <v>0</v>
      </c>
      <c r="U130" s="34"/>
      <c r="V130" s="34"/>
      <c r="W130" s="34"/>
      <c r="X130" s="34"/>
      <c r="Y130" s="34"/>
      <c r="Z130" s="34"/>
      <c r="AA130" s="34"/>
      <c r="AB130" s="34"/>
      <c r="AC130" s="34"/>
      <c r="AD130" s="34"/>
      <c r="AE130" s="34"/>
      <c r="AR130" s="174" t="s">
        <v>369</v>
      </c>
      <c r="AT130" s="174" t="s">
        <v>366</v>
      </c>
      <c r="AU130" s="174" t="s">
        <v>83</v>
      </c>
      <c r="AY130" s="17" t="s">
        <v>215</v>
      </c>
      <c r="BE130" s="175">
        <f>IF(N130="základní",J130,0)</f>
        <v>0</v>
      </c>
      <c r="BF130" s="175">
        <f>IF(N130="snížená",J130,0)</f>
        <v>0</v>
      </c>
      <c r="BG130" s="175">
        <f>IF(N130="zákl. přenesená",J130,0)</f>
        <v>0</v>
      </c>
      <c r="BH130" s="175">
        <f>IF(N130="sníž. přenesená",J130,0)</f>
        <v>0</v>
      </c>
      <c r="BI130" s="175">
        <f>IF(N130="nulová",J130,0)</f>
        <v>0</v>
      </c>
      <c r="BJ130" s="17" t="s">
        <v>83</v>
      </c>
      <c r="BK130" s="175">
        <f>ROUND(I130*H130,2)</f>
        <v>0</v>
      </c>
      <c r="BL130" s="17" t="s">
        <v>369</v>
      </c>
      <c r="BM130" s="174" t="s">
        <v>677</v>
      </c>
    </row>
    <row r="131" spans="1:65" s="2" customFormat="1" ht="19.5" x14ac:dyDescent="0.2">
      <c r="A131" s="34"/>
      <c r="B131" s="35"/>
      <c r="C131" s="36"/>
      <c r="D131" s="176" t="s">
        <v>218</v>
      </c>
      <c r="E131" s="36"/>
      <c r="F131" s="177" t="s">
        <v>1018</v>
      </c>
      <c r="G131" s="36"/>
      <c r="H131" s="36"/>
      <c r="I131" s="178"/>
      <c r="J131" s="36"/>
      <c r="K131" s="36"/>
      <c r="L131" s="39"/>
      <c r="M131" s="179"/>
      <c r="N131" s="180"/>
      <c r="O131" s="64"/>
      <c r="P131" s="64"/>
      <c r="Q131" s="64"/>
      <c r="R131" s="64"/>
      <c r="S131" s="64"/>
      <c r="T131" s="65"/>
      <c r="U131" s="34"/>
      <c r="V131" s="34"/>
      <c r="W131" s="34"/>
      <c r="X131" s="34"/>
      <c r="Y131" s="34"/>
      <c r="Z131" s="34"/>
      <c r="AA131" s="34"/>
      <c r="AB131" s="34"/>
      <c r="AC131" s="34"/>
      <c r="AD131" s="34"/>
      <c r="AE131" s="34"/>
      <c r="AT131" s="17" t="s">
        <v>218</v>
      </c>
      <c r="AU131" s="17" t="s">
        <v>83</v>
      </c>
    </row>
    <row r="132" spans="1:65" s="12" customFormat="1" x14ac:dyDescent="0.2">
      <c r="B132" s="181"/>
      <c r="C132" s="182"/>
      <c r="D132" s="176" t="s">
        <v>220</v>
      </c>
      <c r="E132" s="183" t="s">
        <v>35</v>
      </c>
      <c r="F132" s="184" t="s">
        <v>232</v>
      </c>
      <c r="G132" s="182"/>
      <c r="H132" s="185">
        <v>6</v>
      </c>
      <c r="I132" s="186"/>
      <c r="J132" s="182"/>
      <c r="K132" s="182"/>
      <c r="L132" s="187"/>
      <c r="M132" s="188"/>
      <c r="N132" s="189"/>
      <c r="O132" s="189"/>
      <c r="P132" s="189"/>
      <c r="Q132" s="189"/>
      <c r="R132" s="189"/>
      <c r="S132" s="189"/>
      <c r="T132" s="190"/>
      <c r="AT132" s="191" t="s">
        <v>220</v>
      </c>
      <c r="AU132" s="191" t="s">
        <v>83</v>
      </c>
      <c r="AV132" s="12" t="s">
        <v>85</v>
      </c>
      <c r="AW132" s="12" t="s">
        <v>37</v>
      </c>
      <c r="AX132" s="12" t="s">
        <v>83</v>
      </c>
      <c r="AY132" s="191" t="s">
        <v>215</v>
      </c>
    </row>
    <row r="133" spans="1:65" s="2" customFormat="1" ht="16.5" customHeight="1" x14ac:dyDescent="0.2">
      <c r="A133" s="34"/>
      <c r="B133" s="35"/>
      <c r="C133" s="208" t="s">
        <v>291</v>
      </c>
      <c r="D133" s="208" t="s">
        <v>366</v>
      </c>
      <c r="E133" s="209" t="s">
        <v>678</v>
      </c>
      <c r="F133" s="210" t="s">
        <v>679</v>
      </c>
      <c r="G133" s="211" t="s">
        <v>212</v>
      </c>
      <c r="H133" s="212">
        <v>6</v>
      </c>
      <c r="I133" s="213"/>
      <c r="J133" s="214">
        <f>ROUND(I133*H133,2)</f>
        <v>0</v>
      </c>
      <c r="K133" s="210" t="s">
        <v>213</v>
      </c>
      <c r="L133" s="39"/>
      <c r="M133" s="215" t="s">
        <v>35</v>
      </c>
      <c r="N133" s="216" t="s">
        <v>47</v>
      </c>
      <c r="O133" s="64"/>
      <c r="P133" s="172">
        <f>O133*H133</f>
        <v>0</v>
      </c>
      <c r="Q133" s="172">
        <v>0</v>
      </c>
      <c r="R133" s="172">
        <f>Q133*H133</f>
        <v>0</v>
      </c>
      <c r="S133" s="172">
        <v>0</v>
      </c>
      <c r="T133" s="173">
        <f>S133*H133</f>
        <v>0</v>
      </c>
      <c r="U133" s="34"/>
      <c r="V133" s="34"/>
      <c r="W133" s="34"/>
      <c r="X133" s="34"/>
      <c r="Y133" s="34"/>
      <c r="Z133" s="34"/>
      <c r="AA133" s="34"/>
      <c r="AB133" s="34"/>
      <c r="AC133" s="34"/>
      <c r="AD133" s="34"/>
      <c r="AE133" s="34"/>
      <c r="AR133" s="174" t="s">
        <v>369</v>
      </c>
      <c r="AT133" s="174" t="s">
        <v>366</v>
      </c>
      <c r="AU133" s="174" t="s">
        <v>83</v>
      </c>
      <c r="AY133" s="17" t="s">
        <v>215</v>
      </c>
      <c r="BE133" s="175">
        <f>IF(N133="základní",J133,0)</f>
        <v>0</v>
      </c>
      <c r="BF133" s="175">
        <f>IF(N133="snížená",J133,0)</f>
        <v>0</v>
      </c>
      <c r="BG133" s="175">
        <f>IF(N133="zákl. přenesená",J133,0)</f>
        <v>0</v>
      </c>
      <c r="BH133" s="175">
        <f>IF(N133="sníž. přenesená",J133,0)</f>
        <v>0</v>
      </c>
      <c r="BI133" s="175">
        <f>IF(N133="nulová",J133,0)</f>
        <v>0</v>
      </c>
      <c r="BJ133" s="17" t="s">
        <v>83</v>
      </c>
      <c r="BK133" s="175">
        <f>ROUND(I133*H133,2)</f>
        <v>0</v>
      </c>
      <c r="BL133" s="17" t="s">
        <v>369</v>
      </c>
      <c r="BM133" s="174" t="s">
        <v>680</v>
      </c>
    </row>
    <row r="134" spans="1:65" s="2" customFormat="1" ht="19.5" x14ac:dyDescent="0.2">
      <c r="A134" s="34"/>
      <c r="B134" s="35"/>
      <c r="C134" s="36"/>
      <c r="D134" s="176" t="s">
        <v>218</v>
      </c>
      <c r="E134" s="36"/>
      <c r="F134" s="177" t="s">
        <v>1018</v>
      </c>
      <c r="G134" s="36"/>
      <c r="H134" s="36"/>
      <c r="I134" s="178"/>
      <c r="J134" s="36"/>
      <c r="K134" s="36"/>
      <c r="L134" s="39"/>
      <c r="M134" s="179"/>
      <c r="N134" s="180"/>
      <c r="O134" s="64"/>
      <c r="P134" s="64"/>
      <c r="Q134" s="64"/>
      <c r="R134" s="64"/>
      <c r="S134" s="64"/>
      <c r="T134" s="65"/>
      <c r="U134" s="34"/>
      <c r="V134" s="34"/>
      <c r="W134" s="34"/>
      <c r="X134" s="34"/>
      <c r="Y134" s="34"/>
      <c r="Z134" s="34"/>
      <c r="AA134" s="34"/>
      <c r="AB134" s="34"/>
      <c r="AC134" s="34"/>
      <c r="AD134" s="34"/>
      <c r="AE134" s="34"/>
      <c r="AT134" s="17" t="s">
        <v>218</v>
      </c>
      <c r="AU134" s="17" t="s">
        <v>83</v>
      </c>
    </row>
    <row r="135" spans="1:65" s="12" customFormat="1" x14ac:dyDescent="0.2">
      <c r="B135" s="181"/>
      <c r="C135" s="182"/>
      <c r="D135" s="176" t="s">
        <v>220</v>
      </c>
      <c r="E135" s="183" t="s">
        <v>35</v>
      </c>
      <c r="F135" s="184" t="s">
        <v>232</v>
      </c>
      <c r="G135" s="182"/>
      <c r="H135" s="185">
        <v>6</v>
      </c>
      <c r="I135" s="186"/>
      <c r="J135" s="182"/>
      <c r="K135" s="182"/>
      <c r="L135" s="187"/>
      <c r="M135" s="188"/>
      <c r="N135" s="189"/>
      <c r="O135" s="189"/>
      <c r="P135" s="189"/>
      <c r="Q135" s="189"/>
      <c r="R135" s="189"/>
      <c r="S135" s="189"/>
      <c r="T135" s="190"/>
      <c r="AT135" s="191" t="s">
        <v>220</v>
      </c>
      <c r="AU135" s="191" t="s">
        <v>83</v>
      </c>
      <c r="AV135" s="12" t="s">
        <v>85</v>
      </c>
      <c r="AW135" s="12" t="s">
        <v>37</v>
      </c>
      <c r="AX135" s="12" t="s">
        <v>83</v>
      </c>
      <c r="AY135" s="191" t="s">
        <v>215</v>
      </c>
    </row>
    <row r="136" spans="1:65" s="2" customFormat="1" ht="60" x14ac:dyDescent="0.2">
      <c r="A136" s="34"/>
      <c r="B136" s="35"/>
      <c r="C136" s="208" t="s">
        <v>295</v>
      </c>
      <c r="D136" s="208" t="s">
        <v>366</v>
      </c>
      <c r="E136" s="209" t="s">
        <v>561</v>
      </c>
      <c r="F136" s="210" t="s">
        <v>562</v>
      </c>
      <c r="G136" s="211" t="s">
        <v>353</v>
      </c>
      <c r="H136" s="212">
        <v>108</v>
      </c>
      <c r="I136" s="213"/>
      <c r="J136" s="214">
        <f>ROUND(I136*H136,2)</f>
        <v>0</v>
      </c>
      <c r="K136" s="210" t="s">
        <v>213</v>
      </c>
      <c r="L136" s="39"/>
      <c r="M136" s="215" t="s">
        <v>35</v>
      </c>
      <c r="N136" s="216" t="s">
        <v>47</v>
      </c>
      <c r="O136" s="64"/>
      <c r="P136" s="172">
        <f>O136*H136</f>
        <v>0</v>
      </c>
      <c r="Q136" s="172">
        <v>0</v>
      </c>
      <c r="R136" s="172">
        <f>Q136*H136</f>
        <v>0</v>
      </c>
      <c r="S136" s="172">
        <v>0</v>
      </c>
      <c r="T136" s="173">
        <f>S136*H136</f>
        <v>0</v>
      </c>
      <c r="U136" s="34"/>
      <c r="V136" s="34"/>
      <c r="W136" s="34"/>
      <c r="X136" s="34"/>
      <c r="Y136" s="34"/>
      <c r="Z136" s="34"/>
      <c r="AA136" s="34"/>
      <c r="AB136" s="34"/>
      <c r="AC136" s="34"/>
      <c r="AD136" s="34"/>
      <c r="AE136" s="34"/>
      <c r="AR136" s="174" t="s">
        <v>369</v>
      </c>
      <c r="AT136" s="174" t="s">
        <v>366</v>
      </c>
      <c r="AU136" s="174" t="s">
        <v>83</v>
      </c>
      <c r="AY136" s="17" t="s">
        <v>215</v>
      </c>
      <c r="BE136" s="175">
        <f>IF(N136="základní",J136,0)</f>
        <v>0</v>
      </c>
      <c r="BF136" s="175">
        <f>IF(N136="snížená",J136,0)</f>
        <v>0</v>
      </c>
      <c r="BG136" s="175">
        <f>IF(N136="zákl. přenesená",J136,0)</f>
        <v>0</v>
      </c>
      <c r="BH136" s="175">
        <f>IF(N136="sníž. přenesená",J136,0)</f>
        <v>0</v>
      </c>
      <c r="BI136" s="175">
        <f>IF(N136="nulová",J136,0)</f>
        <v>0</v>
      </c>
      <c r="BJ136" s="17" t="s">
        <v>83</v>
      </c>
      <c r="BK136" s="175">
        <f>ROUND(I136*H136,2)</f>
        <v>0</v>
      </c>
      <c r="BL136" s="17" t="s">
        <v>369</v>
      </c>
      <c r="BM136" s="174" t="s">
        <v>563</v>
      </c>
    </row>
    <row r="137" spans="1:65" s="2" customFormat="1" ht="19.5" x14ac:dyDescent="0.2">
      <c r="A137" s="34"/>
      <c r="B137" s="35"/>
      <c r="C137" s="36"/>
      <c r="D137" s="176" t="s">
        <v>218</v>
      </c>
      <c r="E137" s="36"/>
      <c r="F137" s="177" t="s">
        <v>957</v>
      </c>
      <c r="G137" s="36"/>
      <c r="H137" s="36"/>
      <c r="I137" s="178"/>
      <c r="J137" s="36"/>
      <c r="K137" s="36"/>
      <c r="L137" s="39"/>
      <c r="M137" s="179"/>
      <c r="N137" s="180"/>
      <c r="O137" s="64"/>
      <c r="P137" s="64"/>
      <c r="Q137" s="64"/>
      <c r="R137" s="64"/>
      <c r="S137" s="64"/>
      <c r="T137" s="65"/>
      <c r="U137" s="34"/>
      <c r="V137" s="34"/>
      <c r="W137" s="34"/>
      <c r="X137" s="34"/>
      <c r="Y137" s="34"/>
      <c r="Z137" s="34"/>
      <c r="AA137" s="34"/>
      <c r="AB137" s="34"/>
      <c r="AC137" s="34"/>
      <c r="AD137" s="34"/>
      <c r="AE137" s="34"/>
      <c r="AT137" s="17" t="s">
        <v>218</v>
      </c>
      <c r="AU137" s="17" t="s">
        <v>83</v>
      </c>
    </row>
    <row r="138" spans="1:65" s="12" customFormat="1" x14ac:dyDescent="0.2">
      <c r="B138" s="181"/>
      <c r="C138" s="182"/>
      <c r="D138" s="176" t="s">
        <v>220</v>
      </c>
      <c r="E138" s="183" t="s">
        <v>35</v>
      </c>
      <c r="F138" s="184" t="s">
        <v>1009</v>
      </c>
      <c r="G138" s="182"/>
      <c r="H138" s="185">
        <v>108</v>
      </c>
      <c r="I138" s="186"/>
      <c r="J138" s="182"/>
      <c r="K138" s="182"/>
      <c r="L138" s="187"/>
      <c r="M138" s="188"/>
      <c r="N138" s="189"/>
      <c r="O138" s="189"/>
      <c r="P138" s="189"/>
      <c r="Q138" s="189"/>
      <c r="R138" s="189"/>
      <c r="S138" s="189"/>
      <c r="T138" s="190"/>
      <c r="AT138" s="191" t="s">
        <v>220</v>
      </c>
      <c r="AU138" s="191" t="s">
        <v>83</v>
      </c>
      <c r="AV138" s="12" t="s">
        <v>85</v>
      </c>
      <c r="AW138" s="12" t="s">
        <v>37</v>
      </c>
      <c r="AX138" s="12" t="s">
        <v>83</v>
      </c>
      <c r="AY138" s="191" t="s">
        <v>215</v>
      </c>
    </row>
    <row r="139" spans="1:65" s="2" customFormat="1" ht="44.25" customHeight="1" x14ac:dyDescent="0.2">
      <c r="A139" s="34"/>
      <c r="B139" s="35"/>
      <c r="C139" s="208" t="s">
        <v>299</v>
      </c>
      <c r="D139" s="208" t="s">
        <v>366</v>
      </c>
      <c r="E139" s="209" t="s">
        <v>968</v>
      </c>
      <c r="F139" s="210" t="s">
        <v>969</v>
      </c>
      <c r="G139" s="211" t="s">
        <v>353</v>
      </c>
      <c r="H139" s="212">
        <v>5.431</v>
      </c>
      <c r="I139" s="213"/>
      <c r="J139" s="214">
        <f>ROUND(I139*H139,2)</f>
        <v>0</v>
      </c>
      <c r="K139" s="210" t="s">
        <v>213</v>
      </c>
      <c r="L139" s="39"/>
      <c r="M139" s="215" t="s">
        <v>35</v>
      </c>
      <c r="N139" s="216" t="s">
        <v>47</v>
      </c>
      <c r="O139" s="64"/>
      <c r="P139" s="172">
        <f>O139*H139</f>
        <v>0</v>
      </c>
      <c r="Q139" s="172">
        <v>0</v>
      </c>
      <c r="R139" s="172">
        <f>Q139*H139</f>
        <v>0</v>
      </c>
      <c r="S139" s="172">
        <v>0</v>
      </c>
      <c r="T139" s="173">
        <f>S139*H139</f>
        <v>0</v>
      </c>
      <c r="U139" s="34"/>
      <c r="V139" s="34"/>
      <c r="W139" s="34"/>
      <c r="X139" s="34"/>
      <c r="Y139" s="34"/>
      <c r="Z139" s="34"/>
      <c r="AA139" s="34"/>
      <c r="AB139" s="34"/>
      <c r="AC139" s="34"/>
      <c r="AD139" s="34"/>
      <c r="AE139" s="34"/>
      <c r="AR139" s="174" t="s">
        <v>369</v>
      </c>
      <c r="AT139" s="174" t="s">
        <v>366</v>
      </c>
      <c r="AU139" s="174" t="s">
        <v>83</v>
      </c>
      <c r="AY139" s="17" t="s">
        <v>215</v>
      </c>
      <c r="BE139" s="175">
        <f>IF(N139="základní",J139,0)</f>
        <v>0</v>
      </c>
      <c r="BF139" s="175">
        <f>IF(N139="snížená",J139,0)</f>
        <v>0</v>
      </c>
      <c r="BG139" s="175">
        <f>IF(N139="zákl. přenesená",J139,0)</f>
        <v>0</v>
      </c>
      <c r="BH139" s="175">
        <f>IF(N139="sníž. přenesená",J139,0)</f>
        <v>0</v>
      </c>
      <c r="BI139" s="175">
        <f>IF(N139="nulová",J139,0)</f>
        <v>0</v>
      </c>
      <c r="BJ139" s="17" t="s">
        <v>83</v>
      </c>
      <c r="BK139" s="175">
        <f>ROUND(I139*H139,2)</f>
        <v>0</v>
      </c>
      <c r="BL139" s="17" t="s">
        <v>369</v>
      </c>
      <c r="BM139" s="174" t="s">
        <v>970</v>
      </c>
    </row>
    <row r="140" spans="1:65" s="2" customFormat="1" ht="19.5" x14ac:dyDescent="0.2">
      <c r="A140" s="34"/>
      <c r="B140" s="35"/>
      <c r="C140" s="36"/>
      <c r="D140" s="176" t="s">
        <v>218</v>
      </c>
      <c r="E140" s="36"/>
      <c r="F140" s="177" t="s">
        <v>1019</v>
      </c>
      <c r="G140" s="36"/>
      <c r="H140" s="36"/>
      <c r="I140" s="178"/>
      <c r="J140" s="36"/>
      <c r="K140" s="36"/>
      <c r="L140" s="39"/>
      <c r="M140" s="179"/>
      <c r="N140" s="180"/>
      <c r="O140" s="64"/>
      <c r="P140" s="64"/>
      <c r="Q140" s="64"/>
      <c r="R140" s="64"/>
      <c r="S140" s="64"/>
      <c r="T140" s="65"/>
      <c r="U140" s="34"/>
      <c r="V140" s="34"/>
      <c r="W140" s="34"/>
      <c r="X140" s="34"/>
      <c r="Y140" s="34"/>
      <c r="Z140" s="34"/>
      <c r="AA140" s="34"/>
      <c r="AB140" s="34"/>
      <c r="AC140" s="34"/>
      <c r="AD140" s="34"/>
      <c r="AE140" s="34"/>
      <c r="AT140" s="17" t="s">
        <v>218</v>
      </c>
      <c r="AU140" s="17" t="s">
        <v>83</v>
      </c>
    </row>
    <row r="141" spans="1:65" s="12" customFormat="1" x14ac:dyDescent="0.2">
      <c r="B141" s="181"/>
      <c r="C141" s="182"/>
      <c r="D141" s="176" t="s">
        <v>220</v>
      </c>
      <c r="E141" s="183" t="s">
        <v>35</v>
      </c>
      <c r="F141" s="184" t="s">
        <v>1020</v>
      </c>
      <c r="G141" s="182"/>
      <c r="H141" s="185">
        <v>5.431</v>
      </c>
      <c r="I141" s="186"/>
      <c r="J141" s="182"/>
      <c r="K141" s="182"/>
      <c r="L141" s="187"/>
      <c r="M141" s="188"/>
      <c r="N141" s="189"/>
      <c r="O141" s="189"/>
      <c r="P141" s="189"/>
      <c r="Q141" s="189"/>
      <c r="R141" s="189"/>
      <c r="S141" s="189"/>
      <c r="T141" s="190"/>
      <c r="AT141" s="191" t="s">
        <v>220</v>
      </c>
      <c r="AU141" s="191" t="s">
        <v>83</v>
      </c>
      <c r="AV141" s="12" t="s">
        <v>85</v>
      </c>
      <c r="AW141" s="12" t="s">
        <v>37</v>
      </c>
      <c r="AX141" s="12" t="s">
        <v>83</v>
      </c>
      <c r="AY141" s="191" t="s">
        <v>215</v>
      </c>
    </row>
    <row r="142" spans="1:65" s="2" customFormat="1" ht="60" x14ac:dyDescent="0.2">
      <c r="A142" s="34"/>
      <c r="B142" s="35"/>
      <c r="C142" s="208" t="s">
        <v>7</v>
      </c>
      <c r="D142" s="208" t="s">
        <v>366</v>
      </c>
      <c r="E142" s="209" t="s">
        <v>973</v>
      </c>
      <c r="F142" s="210" t="s">
        <v>974</v>
      </c>
      <c r="G142" s="211" t="s">
        <v>353</v>
      </c>
      <c r="H142" s="212">
        <v>5.431</v>
      </c>
      <c r="I142" s="213"/>
      <c r="J142" s="214">
        <f>ROUND(I142*H142,2)</f>
        <v>0</v>
      </c>
      <c r="K142" s="210" t="s">
        <v>213</v>
      </c>
      <c r="L142" s="39"/>
      <c r="M142" s="215" t="s">
        <v>35</v>
      </c>
      <c r="N142" s="216" t="s">
        <v>47</v>
      </c>
      <c r="O142" s="64"/>
      <c r="P142" s="172">
        <f>O142*H142</f>
        <v>0</v>
      </c>
      <c r="Q142" s="172">
        <v>0</v>
      </c>
      <c r="R142" s="172">
        <f>Q142*H142</f>
        <v>0</v>
      </c>
      <c r="S142" s="172">
        <v>0</v>
      </c>
      <c r="T142" s="173">
        <f>S142*H142</f>
        <v>0</v>
      </c>
      <c r="U142" s="34"/>
      <c r="V142" s="34"/>
      <c r="W142" s="34"/>
      <c r="X142" s="34"/>
      <c r="Y142" s="34"/>
      <c r="Z142" s="34"/>
      <c r="AA142" s="34"/>
      <c r="AB142" s="34"/>
      <c r="AC142" s="34"/>
      <c r="AD142" s="34"/>
      <c r="AE142" s="34"/>
      <c r="AR142" s="174" t="s">
        <v>369</v>
      </c>
      <c r="AT142" s="174" t="s">
        <v>366</v>
      </c>
      <c r="AU142" s="174" t="s">
        <v>83</v>
      </c>
      <c r="AY142" s="17" t="s">
        <v>215</v>
      </c>
      <c r="BE142" s="175">
        <f>IF(N142="základní",J142,0)</f>
        <v>0</v>
      </c>
      <c r="BF142" s="175">
        <f>IF(N142="snížená",J142,0)</f>
        <v>0</v>
      </c>
      <c r="BG142" s="175">
        <f>IF(N142="zákl. přenesená",J142,0)</f>
        <v>0</v>
      </c>
      <c r="BH142" s="175">
        <f>IF(N142="sníž. přenesená",J142,0)</f>
        <v>0</v>
      </c>
      <c r="BI142" s="175">
        <f>IF(N142="nulová",J142,0)</f>
        <v>0</v>
      </c>
      <c r="BJ142" s="17" t="s">
        <v>83</v>
      </c>
      <c r="BK142" s="175">
        <f>ROUND(I142*H142,2)</f>
        <v>0</v>
      </c>
      <c r="BL142" s="17" t="s">
        <v>369</v>
      </c>
      <c r="BM142" s="174" t="s">
        <v>975</v>
      </c>
    </row>
    <row r="143" spans="1:65" s="2" customFormat="1" ht="19.5" x14ac:dyDescent="0.2">
      <c r="A143" s="34"/>
      <c r="B143" s="35"/>
      <c r="C143" s="36"/>
      <c r="D143" s="176" t="s">
        <v>218</v>
      </c>
      <c r="E143" s="36"/>
      <c r="F143" s="177" t="s">
        <v>1019</v>
      </c>
      <c r="G143" s="36"/>
      <c r="H143" s="36"/>
      <c r="I143" s="178"/>
      <c r="J143" s="36"/>
      <c r="K143" s="36"/>
      <c r="L143" s="39"/>
      <c r="M143" s="179"/>
      <c r="N143" s="180"/>
      <c r="O143" s="64"/>
      <c r="P143" s="64"/>
      <c r="Q143" s="64"/>
      <c r="R143" s="64"/>
      <c r="S143" s="64"/>
      <c r="T143" s="65"/>
      <c r="U143" s="34"/>
      <c r="V143" s="34"/>
      <c r="W143" s="34"/>
      <c r="X143" s="34"/>
      <c r="Y143" s="34"/>
      <c r="Z143" s="34"/>
      <c r="AA143" s="34"/>
      <c r="AB143" s="34"/>
      <c r="AC143" s="34"/>
      <c r="AD143" s="34"/>
      <c r="AE143" s="34"/>
      <c r="AT143" s="17" t="s">
        <v>218</v>
      </c>
      <c r="AU143" s="17" t="s">
        <v>83</v>
      </c>
    </row>
    <row r="144" spans="1:65" s="12" customFormat="1" x14ac:dyDescent="0.2">
      <c r="B144" s="181"/>
      <c r="C144" s="182"/>
      <c r="D144" s="176" t="s">
        <v>220</v>
      </c>
      <c r="E144" s="183" t="s">
        <v>35</v>
      </c>
      <c r="F144" s="184" t="s">
        <v>1020</v>
      </c>
      <c r="G144" s="182"/>
      <c r="H144" s="185">
        <v>5.431</v>
      </c>
      <c r="I144" s="186"/>
      <c r="J144" s="182"/>
      <c r="K144" s="182"/>
      <c r="L144" s="187"/>
      <c r="M144" s="188"/>
      <c r="N144" s="189"/>
      <c r="O144" s="189"/>
      <c r="P144" s="189"/>
      <c r="Q144" s="189"/>
      <c r="R144" s="189"/>
      <c r="S144" s="189"/>
      <c r="T144" s="190"/>
      <c r="AT144" s="191" t="s">
        <v>220</v>
      </c>
      <c r="AU144" s="191" t="s">
        <v>83</v>
      </c>
      <c r="AV144" s="12" t="s">
        <v>85</v>
      </c>
      <c r="AW144" s="12" t="s">
        <v>37</v>
      </c>
      <c r="AX144" s="12" t="s">
        <v>83</v>
      </c>
      <c r="AY144" s="191" t="s">
        <v>215</v>
      </c>
    </row>
    <row r="145" spans="1:65" s="2" customFormat="1" ht="60" x14ac:dyDescent="0.2">
      <c r="A145" s="34"/>
      <c r="B145" s="35"/>
      <c r="C145" s="208" t="s">
        <v>306</v>
      </c>
      <c r="D145" s="208" t="s">
        <v>366</v>
      </c>
      <c r="E145" s="209" t="s">
        <v>573</v>
      </c>
      <c r="F145" s="210" t="s">
        <v>574</v>
      </c>
      <c r="G145" s="211" t="s">
        <v>353</v>
      </c>
      <c r="H145" s="212">
        <v>3.609</v>
      </c>
      <c r="I145" s="213"/>
      <c r="J145" s="214">
        <f>ROUND(I145*H145,2)</f>
        <v>0</v>
      </c>
      <c r="K145" s="210" t="s">
        <v>213</v>
      </c>
      <c r="L145" s="39"/>
      <c r="M145" s="215" t="s">
        <v>35</v>
      </c>
      <c r="N145" s="216" t="s">
        <v>47</v>
      </c>
      <c r="O145" s="64"/>
      <c r="P145" s="172">
        <f>O145*H145</f>
        <v>0</v>
      </c>
      <c r="Q145" s="172">
        <v>0</v>
      </c>
      <c r="R145" s="172">
        <f>Q145*H145</f>
        <v>0</v>
      </c>
      <c r="S145" s="172">
        <v>0</v>
      </c>
      <c r="T145" s="173">
        <f>S145*H145</f>
        <v>0</v>
      </c>
      <c r="U145" s="34"/>
      <c r="V145" s="34"/>
      <c r="W145" s="34"/>
      <c r="X145" s="34"/>
      <c r="Y145" s="34"/>
      <c r="Z145" s="34"/>
      <c r="AA145" s="34"/>
      <c r="AB145" s="34"/>
      <c r="AC145" s="34"/>
      <c r="AD145" s="34"/>
      <c r="AE145" s="34"/>
      <c r="AR145" s="174" t="s">
        <v>369</v>
      </c>
      <c r="AT145" s="174" t="s">
        <v>366</v>
      </c>
      <c r="AU145" s="174" t="s">
        <v>83</v>
      </c>
      <c r="AY145" s="17" t="s">
        <v>215</v>
      </c>
      <c r="BE145" s="175">
        <f>IF(N145="základní",J145,0)</f>
        <v>0</v>
      </c>
      <c r="BF145" s="175">
        <f>IF(N145="snížená",J145,0)</f>
        <v>0</v>
      </c>
      <c r="BG145" s="175">
        <f>IF(N145="zákl. přenesená",J145,0)</f>
        <v>0</v>
      </c>
      <c r="BH145" s="175">
        <f>IF(N145="sníž. přenesená",J145,0)</f>
        <v>0</v>
      </c>
      <c r="BI145" s="175">
        <f>IF(N145="nulová",J145,0)</f>
        <v>0</v>
      </c>
      <c r="BJ145" s="17" t="s">
        <v>83</v>
      </c>
      <c r="BK145" s="175">
        <f>ROUND(I145*H145,2)</f>
        <v>0</v>
      </c>
      <c r="BL145" s="17" t="s">
        <v>369</v>
      </c>
      <c r="BM145" s="174" t="s">
        <v>575</v>
      </c>
    </row>
    <row r="146" spans="1:65" s="2" customFormat="1" ht="19.5" x14ac:dyDescent="0.2">
      <c r="A146" s="34"/>
      <c r="B146" s="35"/>
      <c r="C146" s="36"/>
      <c r="D146" s="176" t="s">
        <v>218</v>
      </c>
      <c r="E146" s="36"/>
      <c r="F146" s="177" t="s">
        <v>576</v>
      </c>
      <c r="G146" s="36"/>
      <c r="H146" s="36"/>
      <c r="I146" s="178"/>
      <c r="J146" s="36"/>
      <c r="K146" s="36"/>
      <c r="L146" s="39"/>
      <c r="M146" s="179"/>
      <c r="N146" s="180"/>
      <c r="O146" s="64"/>
      <c r="P146" s="64"/>
      <c r="Q146" s="64"/>
      <c r="R146" s="64"/>
      <c r="S146" s="64"/>
      <c r="T146" s="65"/>
      <c r="U146" s="34"/>
      <c r="V146" s="34"/>
      <c r="W146" s="34"/>
      <c r="X146" s="34"/>
      <c r="Y146" s="34"/>
      <c r="Z146" s="34"/>
      <c r="AA146" s="34"/>
      <c r="AB146" s="34"/>
      <c r="AC146" s="34"/>
      <c r="AD146" s="34"/>
      <c r="AE146" s="34"/>
      <c r="AT146" s="17" t="s">
        <v>218</v>
      </c>
      <c r="AU146" s="17" t="s">
        <v>83</v>
      </c>
    </row>
    <row r="147" spans="1:65" s="12" customFormat="1" x14ac:dyDescent="0.2">
      <c r="B147" s="181"/>
      <c r="C147" s="182"/>
      <c r="D147" s="176" t="s">
        <v>220</v>
      </c>
      <c r="E147" s="183" t="s">
        <v>35</v>
      </c>
      <c r="F147" s="184" t="s">
        <v>1021</v>
      </c>
      <c r="G147" s="182"/>
      <c r="H147" s="185">
        <v>3.609</v>
      </c>
      <c r="I147" s="186"/>
      <c r="J147" s="182"/>
      <c r="K147" s="182"/>
      <c r="L147" s="187"/>
      <c r="M147" s="188"/>
      <c r="N147" s="189"/>
      <c r="O147" s="189"/>
      <c r="P147" s="189"/>
      <c r="Q147" s="189"/>
      <c r="R147" s="189"/>
      <c r="S147" s="189"/>
      <c r="T147" s="190"/>
      <c r="AT147" s="191" t="s">
        <v>220</v>
      </c>
      <c r="AU147" s="191" t="s">
        <v>83</v>
      </c>
      <c r="AV147" s="12" t="s">
        <v>85</v>
      </c>
      <c r="AW147" s="12" t="s">
        <v>37</v>
      </c>
      <c r="AX147" s="12" t="s">
        <v>83</v>
      </c>
      <c r="AY147" s="191" t="s">
        <v>215</v>
      </c>
    </row>
    <row r="148" spans="1:65" s="2" customFormat="1" ht="60" x14ac:dyDescent="0.2">
      <c r="A148" s="34"/>
      <c r="B148" s="35"/>
      <c r="C148" s="208" t="s">
        <v>311</v>
      </c>
      <c r="D148" s="208" t="s">
        <v>366</v>
      </c>
      <c r="E148" s="209" t="s">
        <v>983</v>
      </c>
      <c r="F148" s="210" t="s">
        <v>984</v>
      </c>
      <c r="G148" s="211" t="s">
        <v>353</v>
      </c>
      <c r="H148" s="212">
        <v>3.4289999999999998</v>
      </c>
      <c r="I148" s="213"/>
      <c r="J148" s="214">
        <f>ROUND(I148*H148,2)</f>
        <v>0</v>
      </c>
      <c r="K148" s="210" t="s">
        <v>213</v>
      </c>
      <c r="L148" s="39"/>
      <c r="M148" s="215" t="s">
        <v>35</v>
      </c>
      <c r="N148" s="216" t="s">
        <v>47</v>
      </c>
      <c r="O148" s="64"/>
      <c r="P148" s="172">
        <f>O148*H148</f>
        <v>0</v>
      </c>
      <c r="Q148" s="172">
        <v>0</v>
      </c>
      <c r="R148" s="172">
        <f>Q148*H148</f>
        <v>0</v>
      </c>
      <c r="S148" s="172">
        <v>0</v>
      </c>
      <c r="T148" s="173">
        <f>S148*H148</f>
        <v>0</v>
      </c>
      <c r="U148" s="34"/>
      <c r="V148" s="34"/>
      <c r="W148" s="34"/>
      <c r="X148" s="34"/>
      <c r="Y148" s="34"/>
      <c r="Z148" s="34"/>
      <c r="AA148" s="34"/>
      <c r="AB148" s="34"/>
      <c r="AC148" s="34"/>
      <c r="AD148" s="34"/>
      <c r="AE148" s="34"/>
      <c r="AR148" s="174" t="s">
        <v>369</v>
      </c>
      <c r="AT148" s="174" t="s">
        <v>366</v>
      </c>
      <c r="AU148" s="174" t="s">
        <v>83</v>
      </c>
      <c r="AY148" s="17" t="s">
        <v>215</v>
      </c>
      <c r="BE148" s="175">
        <f>IF(N148="základní",J148,0)</f>
        <v>0</v>
      </c>
      <c r="BF148" s="175">
        <f>IF(N148="snížená",J148,0)</f>
        <v>0</v>
      </c>
      <c r="BG148" s="175">
        <f>IF(N148="zákl. přenesená",J148,0)</f>
        <v>0</v>
      </c>
      <c r="BH148" s="175">
        <f>IF(N148="sníž. přenesená",J148,0)</f>
        <v>0</v>
      </c>
      <c r="BI148" s="175">
        <f>IF(N148="nulová",J148,0)</f>
        <v>0</v>
      </c>
      <c r="BJ148" s="17" t="s">
        <v>83</v>
      </c>
      <c r="BK148" s="175">
        <f>ROUND(I148*H148,2)</f>
        <v>0</v>
      </c>
      <c r="BL148" s="17" t="s">
        <v>369</v>
      </c>
      <c r="BM148" s="174" t="s">
        <v>985</v>
      </c>
    </row>
    <row r="149" spans="1:65" s="2" customFormat="1" ht="19.5" x14ac:dyDescent="0.2">
      <c r="A149" s="34"/>
      <c r="B149" s="35"/>
      <c r="C149" s="36"/>
      <c r="D149" s="176" t="s">
        <v>218</v>
      </c>
      <c r="E149" s="36"/>
      <c r="F149" s="177" t="s">
        <v>986</v>
      </c>
      <c r="G149" s="36"/>
      <c r="H149" s="36"/>
      <c r="I149" s="178"/>
      <c r="J149" s="36"/>
      <c r="K149" s="36"/>
      <c r="L149" s="39"/>
      <c r="M149" s="179"/>
      <c r="N149" s="180"/>
      <c r="O149" s="64"/>
      <c r="P149" s="64"/>
      <c r="Q149" s="64"/>
      <c r="R149" s="64"/>
      <c r="S149" s="64"/>
      <c r="T149" s="65"/>
      <c r="U149" s="34"/>
      <c r="V149" s="34"/>
      <c r="W149" s="34"/>
      <c r="X149" s="34"/>
      <c r="Y149" s="34"/>
      <c r="Z149" s="34"/>
      <c r="AA149" s="34"/>
      <c r="AB149" s="34"/>
      <c r="AC149" s="34"/>
      <c r="AD149" s="34"/>
      <c r="AE149" s="34"/>
      <c r="AT149" s="17" t="s">
        <v>218</v>
      </c>
      <c r="AU149" s="17" t="s">
        <v>83</v>
      </c>
    </row>
    <row r="150" spans="1:65" s="12" customFormat="1" x14ac:dyDescent="0.2">
      <c r="B150" s="181"/>
      <c r="C150" s="182"/>
      <c r="D150" s="176" t="s">
        <v>220</v>
      </c>
      <c r="E150" s="183" t="s">
        <v>35</v>
      </c>
      <c r="F150" s="184" t="s">
        <v>1022</v>
      </c>
      <c r="G150" s="182"/>
      <c r="H150" s="185">
        <v>3.4289999999999998</v>
      </c>
      <c r="I150" s="186"/>
      <c r="J150" s="182"/>
      <c r="K150" s="182"/>
      <c r="L150" s="187"/>
      <c r="M150" s="188"/>
      <c r="N150" s="189"/>
      <c r="O150" s="189"/>
      <c r="P150" s="189"/>
      <c r="Q150" s="189"/>
      <c r="R150" s="189"/>
      <c r="S150" s="189"/>
      <c r="T150" s="190"/>
      <c r="AT150" s="191" t="s">
        <v>220</v>
      </c>
      <c r="AU150" s="191" t="s">
        <v>83</v>
      </c>
      <c r="AV150" s="12" t="s">
        <v>85</v>
      </c>
      <c r="AW150" s="12" t="s">
        <v>37</v>
      </c>
      <c r="AX150" s="12" t="s">
        <v>83</v>
      </c>
      <c r="AY150" s="191" t="s">
        <v>215</v>
      </c>
    </row>
    <row r="151" spans="1:65" s="2" customFormat="1" ht="60" x14ac:dyDescent="0.2">
      <c r="A151" s="34"/>
      <c r="B151" s="35"/>
      <c r="C151" s="208" t="s">
        <v>316</v>
      </c>
      <c r="D151" s="208" t="s">
        <v>366</v>
      </c>
      <c r="E151" s="209" t="s">
        <v>983</v>
      </c>
      <c r="F151" s="210" t="s">
        <v>984</v>
      </c>
      <c r="G151" s="211" t="s">
        <v>353</v>
      </c>
      <c r="H151" s="212">
        <v>0.30099999999999999</v>
      </c>
      <c r="I151" s="213"/>
      <c r="J151" s="214">
        <f>ROUND(I151*H151,2)</f>
        <v>0</v>
      </c>
      <c r="K151" s="210" t="s">
        <v>213</v>
      </c>
      <c r="L151" s="39"/>
      <c r="M151" s="215" t="s">
        <v>35</v>
      </c>
      <c r="N151" s="216" t="s">
        <v>47</v>
      </c>
      <c r="O151" s="64"/>
      <c r="P151" s="172">
        <f>O151*H151</f>
        <v>0</v>
      </c>
      <c r="Q151" s="172">
        <v>0</v>
      </c>
      <c r="R151" s="172">
        <f>Q151*H151</f>
        <v>0</v>
      </c>
      <c r="S151" s="172">
        <v>0</v>
      </c>
      <c r="T151" s="173">
        <f>S151*H151</f>
        <v>0</v>
      </c>
      <c r="U151" s="34"/>
      <c r="V151" s="34"/>
      <c r="W151" s="34"/>
      <c r="X151" s="34"/>
      <c r="Y151" s="34"/>
      <c r="Z151" s="34"/>
      <c r="AA151" s="34"/>
      <c r="AB151" s="34"/>
      <c r="AC151" s="34"/>
      <c r="AD151" s="34"/>
      <c r="AE151" s="34"/>
      <c r="AR151" s="174" t="s">
        <v>369</v>
      </c>
      <c r="AT151" s="174" t="s">
        <v>366</v>
      </c>
      <c r="AU151" s="174" t="s">
        <v>83</v>
      </c>
      <c r="AY151" s="17" t="s">
        <v>215</v>
      </c>
      <c r="BE151" s="175">
        <f>IF(N151="základní",J151,0)</f>
        <v>0</v>
      </c>
      <c r="BF151" s="175">
        <f>IF(N151="snížená",J151,0)</f>
        <v>0</v>
      </c>
      <c r="BG151" s="175">
        <f>IF(N151="zákl. přenesená",J151,0)</f>
        <v>0</v>
      </c>
      <c r="BH151" s="175">
        <f>IF(N151="sníž. přenesená",J151,0)</f>
        <v>0</v>
      </c>
      <c r="BI151" s="175">
        <f>IF(N151="nulová",J151,0)</f>
        <v>0</v>
      </c>
      <c r="BJ151" s="17" t="s">
        <v>83</v>
      </c>
      <c r="BK151" s="175">
        <f>ROUND(I151*H151,2)</f>
        <v>0</v>
      </c>
      <c r="BL151" s="17" t="s">
        <v>369</v>
      </c>
      <c r="BM151" s="174" t="s">
        <v>988</v>
      </c>
    </row>
    <row r="152" spans="1:65" s="2" customFormat="1" ht="19.5" x14ac:dyDescent="0.2">
      <c r="A152" s="34"/>
      <c r="B152" s="35"/>
      <c r="C152" s="36"/>
      <c r="D152" s="176" t="s">
        <v>218</v>
      </c>
      <c r="E152" s="36"/>
      <c r="F152" s="177" t="s">
        <v>989</v>
      </c>
      <c r="G152" s="36"/>
      <c r="H152" s="36"/>
      <c r="I152" s="178"/>
      <c r="J152" s="36"/>
      <c r="K152" s="36"/>
      <c r="L152" s="39"/>
      <c r="M152" s="179"/>
      <c r="N152" s="180"/>
      <c r="O152" s="64"/>
      <c r="P152" s="64"/>
      <c r="Q152" s="64"/>
      <c r="R152" s="64"/>
      <c r="S152" s="64"/>
      <c r="T152" s="65"/>
      <c r="U152" s="34"/>
      <c r="V152" s="34"/>
      <c r="W152" s="34"/>
      <c r="X152" s="34"/>
      <c r="Y152" s="34"/>
      <c r="Z152" s="34"/>
      <c r="AA152" s="34"/>
      <c r="AB152" s="34"/>
      <c r="AC152" s="34"/>
      <c r="AD152" s="34"/>
      <c r="AE152" s="34"/>
      <c r="AT152" s="17" t="s">
        <v>218</v>
      </c>
      <c r="AU152" s="17" t="s">
        <v>83</v>
      </c>
    </row>
    <row r="153" spans="1:65" s="12" customFormat="1" x14ac:dyDescent="0.2">
      <c r="B153" s="181"/>
      <c r="C153" s="182"/>
      <c r="D153" s="176" t="s">
        <v>220</v>
      </c>
      <c r="E153" s="183" t="s">
        <v>35</v>
      </c>
      <c r="F153" s="184" t="s">
        <v>1023</v>
      </c>
      <c r="G153" s="182"/>
      <c r="H153" s="185">
        <v>0.30099999999999999</v>
      </c>
      <c r="I153" s="186"/>
      <c r="J153" s="182"/>
      <c r="K153" s="182"/>
      <c r="L153" s="187"/>
      <c r="M153" s="188"/>
      <c r="N153" s="189"/>
      <c r="O153" s="189"/>
      <c r="P153" s="189"/>
      <c r="Q153" s="189"/>
      <c r="R153" s="189"/>
      <c r="S153" s="189"/>
      <c r="T153" s="190"/>
      <c r="AT153" s="191" t="s">
        <v>220</v>
      </c>
      <c r="AU153" s="191" t="s">
        <v>83</v>
      </c>
      <c r="AV153" s="12" t="s">
        <v>85</v>
      </c>
      <c r="AW153" s="12" t="s">
        <v>37</v>
      </c>
      <c r="AX153" s="12" t="s">
        <v>83</v>
      </c>
      <c r="AY153" s="191" t="s">
        <v>215</v>
      </c>
    </row>
    <row r="154" spans="1:65" s="2" customFormat="1" ht="44.25" customHeight="1" x14ac:dyDescent="0.2">
      <c r="A154" s="34"/>
      <c r="B154" s="35"/>
      <c r="C154" s="208" t="s">
        <v>321</v>
      </c>
      <c r="D154" s="208" t="s">
        <v>366</v>
      </c>
      <c r="E154" s="209" t="s">
        <v>605</v>
      </c>
      <c r="F154" s="210" t="s">
        <v>606</v>
      </c>
      <c r="G154" s="211" t="s">
        <v>353</v>
      </c>
      <c r="H154" s="212">
        <v>0.30099999999999999</v>
      </c>
      <c r="I154" s="213"/>
      <c r="J154" s="214">
        <f>ROUND(I154*H154,2)</f>
        <v>0</v>
      </c>
      <c r="K154" s="210" t="s">
        <v>213</v>
      </c>
      <c r="L154" s="39"/>
      <c r="M154" s="215" t="s">
        <v>35</v>
      </c>
      <c r="N154" s="216" t="s">
        <v>47</v>
      </c>
      <c r="O154" s="64"/>
      <c r="P154" s="172">
        <f>O154*H154</f>
        <v>0</v>
      </c>
      <c r="Q154" s="172">
        <v>0</v>
      </c>
      <c r="R154" s="172">
        <f>Q154*H154</f>
        <v>0</v>
      </c>
      <c r="S154" s="172">
        <v>0</v>
      </c>
      <c r="T154" s="173">
        <f>S154*H154</f>
        <v>0</v>
      </c>
      <c r="U154" s="34"/>
      <c r="V154" s="34"/>
      <c r="W154" s="34"/>
      <c r="X154" s="34"/>
      <c r="Y154" s="34"/>
      <c r="Z154" s="34"/>
      <c r="AA154" s="34"/>
      <c r="AB154" s="34"/>
      <c r="AC154" s="34"/>
      <c r="AD154" s="34"/>
      <c r="AE154" s="34"/>
      <c r="AR154" s="174" t="s">
        <v>369</v>
      </c>
      <c r="AT154" s="174" t="s">
        <v>366</v>
      </c>
      <c r="AU154" s="174" t="s">
        <v>83</v>
      </c>
      <c r="AY154" s="17" t="s">
        <v>215</v>
      </c>
      <c r="BE154" s="175">
        <f>IF(N154="základní",J154,0)</f>
        <v>0</v>
      </c>
      <c r="BF154" s="175">
        <f>IF(N154="snížená",J154,0)</f>
        <v>0</v>
      </c>
      <c r="BG154" s="175">
        <f>IF(N154="zákl. přenesená",J154,0)</f>
        <v>0</v>
      </c>
      <c r="BH154" s="175">
        <f>IF(N154="sníž. přenesená",J154,0)</f>
        <v>0</v>
      </c>
      <c r="BI154" s="175">
        <f>IF(N154="nulová",J154,0)</f>
        <v>0</v>
      </c>
      <c r="BJ154" s="17" t="s">
        <v>83</v>
      </c>
      <c r="BK154" s="175">
        <f>ROUND(I154*H154,2)</f>
        <v>0</v>
      </c>
      <c r="BL154" s="17" t="s">
        <v>369</v>
      </c>
      <c r="BM154" s="174" t="s">
        <v>607</v>
      </c>
    </row>
    <row r="155" spans="1:65" s="12" customFormat="1" x14ac:dyDescent="0.2">
      <c r="B155" s="181"/>
      <c r="C155" s="182"/>
      <c r="D155" s="176" t="s">
        <v>220</v>
      </c>
      <c r="E155" s="183" t="s">
        <v>35</v>
      </c>
      <c r="F155" s="184" t="s">
        <v>1024</v>
      </c>
      <c r="G155" s="182"/>
      <c r="H155" s="185">
        <v>0.30099999999999999</v>
      </c>
      <c r="I155" s="186"/>
      <c r="J155" s="182"/>
      <c r="K155" s="182"/>
      <c r="L155" s="187"/>
      <c r="M155" s="217"/>
      <c r="N155" s="218"/>
      <c r="O155" s="218"/>
      <c r="P155" s="218"/>
      <c r="Q155" s="218"/>
      <c r="R155" s="218"/>
      <c r="S155" s="218"/>
      <c r="T155" s="219"/>
      <c r="AT155" s="191" t="s">
        <v>220</v>
      </c>
      <c r="AU155" s="191" t="s">
        <v>83</v>
      </c>
      <c r="AV155" s="12" t="s">
        <v>85</v>
      </c>
      <c r="AW155" s="12" t="s">
        <v>37</v>
      </c>
      <c r="AX155" s="12" t="s">
        <v>83</v>
      </c>
      <c r="AY155" s="191" t="s">
        <v>215</v>
      </c>
    </row>
    <row r="156" spans="1:65" s="2" customFormat="1" ht="6.95" customHeight="1" x14ac:dyDescent="0.2">
      <c r="A156" s="34"/>
      <c r="B156" s="47"/>
      <c r="C156" s="48"/>
      <c r="D156" s="48"/>
      <c r="E156" s="48"/>
      <c r="F156" s="48"/>
      <c r="G156" s="48"/>
      <c r="H156" s="48"/>
      <c r="I156" s="48"/>
      <c r="J156" s="48"/>
      <c r="K156" s="48"/>
      <c r="L156" s="39"/>
      <c r="M156" s="34"/>
      <c r="O156" s="34"/>
      <c r="P156" s="34"/>
      <c r="Q156" s="34"/>
      <c r="R156" s="34"/>
      <c r="S156" s="34"/>
      <c r="T156" s="34"/>
      <c r="U156" s="34"/>
      <c r="V156" s="34"/>
      <c r="W156" s="34"/>
      <c r="X156" s="34"/>
      <c r="Y156" s="34"/>
      <c r="Z156" s="34"/>
      <c r="AA156" s="34"/>
      <c r="AB156" s="34"/>
      <c r="AC156" s="34"/>
      <c r="AD156" s="34"/>
      <c r="AE156" s="34"/>
    </row>
  </sheetData>
  <sheetProtection algorithmName="SHA-512" hashValue="2RDH5LGE6VTdrPb/dR+eqLkmvyCyMMlpW4UejwQo3oCpU7SEPDfm9nxDK+1CeaG+4J+Oh2tvNRCSdatFsAJWMg==" saltValue="CtzohvBwIPwc/P/lCYHgTMpGK6a3uZ1GHd6wI4fNsYNfSk9cj71reRHL5UYRZk1kcOxPmOPYikDXpa6ToB5O1g==" spinCount="100000" sheet="1" objects="1" scenarios="1" formatColumns="0" formatRows="0" autoFilter="0"/>
  <autoFilter ref="C87:K155"/>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89"/>
  <sheetViews>
    <sheetView showGridLines="0" topLeftCell="A76" workbookViewId="0">
      <selection activeCell="J97" sqref="J97"/>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135</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1003</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1025</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907</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ROUND(J85,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ROUND((SUM(BE85:BE88)),  2)</f>
        <v>0</v>
      </c>
      <c r="G35" s="34"/>
      <c r="H35" s="34"/>
      <c r="I35" s="124">
        <v>0.21</v>
      </c>
      <c r="J35" s="123">
        <f>ROUND(((SUM(BE85:BE88))*I35),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ROUND((SUM(BF85:BF88)),  2)</f>
        <v>0</v>
      </c>
      <c r="G36" s="34"/>
      <c r="H36" s="34"/>
      <c r="I36" s="124">
        <v>0.15</v>
      </c>
      <c r="J36" s="123">
        <f>ROUND(((SUM(BF85:BF88))*I36),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ROUND((SUM(BG85:BG88)),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ROUND((SUM(BH85:BH88)),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ROUND((SUM(BI85:BI88)),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1003</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07.2 - Materíál dodávaný zadavatelem - NEOCEŇOVAT!</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Omlenice - Včelná</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J85</f>
        <v>0</v>
      </c>
      <c r="K63" s="36"/>
      <c r="L63" s="113"/>
      <c r="S63" s="34"/>
      <c r="T63" s="34"/>
      <c r="U63" s="34"/>
      <c r="V63" s="34"/>
      <c r="W63" s="34"/>
      <c r="X63" s="34"/>
      <c r="Y63" s="34"/>
      <c r="Z63" s="34"/>
      <c r="AA63" s="34"/>
      <c r="AB63" s="34"/>
      <c r="AC63" s="34"/>
      <c r="AD63" s="34"/>
      <c r="AE63" s="34"/>
      <c r="AU63" s="17" t="s">
        <v>192</v>
      </c>
    </row>
    <row r="64" spans="1:47" s="2" customFormat="1" ht="21.75" customHeight="1" x14ac:dyDescent="0.2">
      <c r="A64" s="34"/>
      <c r="B64" s="35"/>
      <c r="C64" s="36"/>
      <c r="D64" s="36"/>
      <c r="E64" s="36"/>
      <c r="F64" s="36"/>
      <c r="G64" s="36"/>
      <c r="H64" s="36"/>
      <c r="I64" s="36"/>
      <c r="J64" s="36"/>
      <c r="K64" s="36"/>
      <c r="L64" s="113"/>
      <c r="S64" s="34"/>
      <c r="T64" s="34"/>
      <c r="U64" s="34"/>
      <c r="V64" s="34"/>
      <c r="W64" s="34"/>
      <c r="X64" s="34"/>
      <c r="Y64" s="34"/>
      <c r="Z64" s="34"/>
      <c r="AA64" s="34"/>
      <c r="AB64" s="34"/>
      <c r="AC64" s="34"/>
      <c r="AD64" s="34"/>
      <c r="AE64" s="34"/>
    </row>
    <row r="65" spans="1:31" s="2" customFormat="1" ht="6.95" customHeight="1" x14ac:dyDescent="0.2">
      <c r="A65" s="34"/>
      <c r="B65" s="47"/>
      <c r="C65" s="48"/>
      <c r="D65" s="48"/>
      <c r="E65" s="48"/>
      <c r="F65" s="48"/>
      <c r="G65" s="48"/>
      <c r="H65" s="48"/>
      <c r="I65" s="48"/>
      <c r="J65" s="48"/>
      <c r="K65" s="48"/>
      <c r="L65" s="113"/>
      <c r="S65" s="34"/>
      <c r="T65" s="34"/>
      <c r="U65" s="34"/>
      <c r="V65" s="34"/>
      <c r="W65" s="34"/>
      <c r="X65" s="34"/>
      <c r="Y65" s="34"/>
      <c r="Z65" s="34"/>
      <c r="AA65" s="34"/>
      <c r="AB65" s="34"/>
      <c r="AC65" s="34"/>
      <c r="AD65" s="34"/>
      <c r="AE65" s="34"/>
    </row>
    <row r="69" spans="1:31" s="2" customFormat="1" ht="6.95" customHeight="1" x14ac:dyDescent="0.2">
      <c r="A69" s="34"/>
      <c r="B69" s="49"/>
      <c r="C69" s="50"/>
      <c r="D69" s="50"/>
      <c r="E69" s="50"/>
      <c r="F69" s="50"/>
      <c r="G69" s="50"/>
      <c r="H69" s="50"/>
      <c r="I69" s="50"/>
      <c r="J69" s="50"/>
      <c r="K69" s="50"/>
      <c r="L69" s="113"/>
      <c r="S69" s="34"/>
      <c r="T69" s="34"/>
      <c r="U69" s="34"/>
      <c r="V69" s="34"/>
      <c r="W69" s="34"/>
      <c r="X69" s="34"/>
      <c r="Y69" s="34"/>
      <c r="Z69" s="34"/>
      <c r="AA69" s="34"/>
      <c r="AB69" s="34"/>
      <c r="AC69" s="34"/>
      <c r="AD69" s="34"/>
      <c r="AE69" s="34"/>
    </row>
    <row r="70" spans="1:31" s="2" customFormat="1" ht="24.95" customHeight="1" x14ac:dyDescent="0.2">
      <c r="A70" s="34"/>
      <c r="B70" s="35"/>
      <c r="C70" s="23" t="s">
        <v>196</v>
      </c>
      <c r="D70" s="36"/>
      <c r="E70" s="36"/>
      <c r="F70" s="36"/>
      <c r="G70" s="36"/>
      <c r="H70" s="36"/>
      <c r="I70" s="36"/>
      <c r="J70" s="36"/>
      <c r="K70" s="36"/>
      <c r="L70" s="113"/>
      <c r="S70" s="34"/>
      <c r="T70" s="34"/>
      <c r="U70" s="34"/>
      <c r="V70" s="34"/>
      <c r="W70" s="34"/>
      <c r="X70" s="34"/>
      <c r="Y70" s="34"/>
      <c r="Z70" s="34"/>
      <c r="AA70" s="34"/>
      <c r="AB70" s="34"/>
      <c r="AC70" s="34"/>
      <c r="AD70" s="34"/>
      <c r="AE70" s="34"/>
    </row>
    <row r="71" spans="1:31" s="2" customFormat="1" ht="6.95" customHeight="1" x14ac:dyDescent="0.2">
      <c r="A71" s="34"/>
      <c r="B71" s="35"/>
      <c r="C71" s="36"/>
      <c r="D71" s="36"/>
      <c r="E71" s="36"/>
      <c r="F71" s="36"/>
      <c r="G71" s="36"/>
      <c r="H71" s="36"/>
      <c r="I71" s="36"/>
      <c r="J71" s="36"/>
      <c r="K71" s="36"/>
      <c r="L71" s="113"/>
      <c r="S71" s="34"/>
      <c r="T71" s="34"/>
      <c r="U71" s="34"/>
      <c r="V71" s="34"/>
      <c r="W71" s="34"/>
      <c r="X71" s="34"/>
      <c r="Y71" s="34"/>
      <c r="Z71" s="34"/>
      <c r="AA71" s="34"/>
      <c r="AB71" s="34"/>
      <c r="AC71" s="34"/>
      <c r="AD71" s="34"/>
      <c r="AE71" s="34"/>
    </row>
    <row r="72" spans="1:31" s="2" customFormat="1" ht="12" customHeight="1" x14ac:dyDescent="0.2">
      <c r="A72" s="34"/>
      <c r="B72" s="35"/>
      <c r="C72" s="29" t="s">
        <v>16</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ht="16.5" customHeight="1" x14ac:dyDescent="0.2">
      <c r="A73" s="34"/>
      <c r="B73" s="35"/>
      <c r="C73" s="36"/>
      <c r="D73" s="36"/>
      <c r="E73" s="367" t="str">
        <f>E7</f>
        <v>Oprava kolejí a výhybek v úseku H. Dvořiště - Velešín na trati Č. Budějovice - Summerau</v>
      </c>
      <c r="F73" s="368"/>
      <c r="G73" s="368"/>
      <c r="H73" s="368"/>
      <c r="I73" s="36"/>
      <c r="J73" s="36"/>
      <c r="K73" s="36"/>
      <c r="L73" s="113"/>
      <c r="S73" s="34"/>
      <c r="T73" s="34"/>
      <c r="U73" s="34"/>
      <c r="V73" s="34"/>
      <c r="W73" s="34"/>
      <c r="X73" s="34"/>
      <c r="Y73" s="34"/>
      <c r="Z73" s="34"/>
      <c r="AA73" s="34"/>
      <c r="AB73" s="34"/>
      <c r="AC73" s="34"/>
      <c r="AD73" s="34"/>
      <c r="AE73" s="34"/>
    </row>
    <row r="74" spans="1:31" s="1" customFormat="1" ht="12" customHeight="1" x14ac:dyDescent="0.2">
      <c r="B74" s="21"/>
      <c r="C74" s="29" t="s">
        <v>183</v>
      </c>
      <c r="D74" s="22"/>
      <c r="E74" s="22"/>
      <c r="F74" s="22"/>
      <c r="G74" s="22"/>
      <c r="H74" s="22"/>
      <c r="I74" s="22"/>
      <c r="J74" s="22"/>
      <c r="K74" s="22"/>
      <c r="L74" s="20"/>
    </row>
    <row r="75" spans="1:31" s="2" customFormat="1" ht="16.5" customHeight="1" x14ac:dyDescent="0.2">
      <c r="A75" s="34"/>
      <c r="B75" s="35"/>
      <c r="C75" s="36"/>
      <c r="D75" s="36"/>
      <c r="E75" s="367" t="s">
        <v>1003</v>
      </c>
      <c r="F75" s="366"/>
      <c r="G75" s="366"/>
      <c r="H75" s="366"/>
      <c r="I75" s="36"/>
      <c r="J75" s="36"/>
      <c r="K75" s="36"/>
      <c r="L75" s="113"/>
      <c r="S75" s="34"/>
      <c r="T75" s="34"/>
      <c r="U75" s="34"/>
      <c r="V75" s="34"/>
      <c r="W75" s="34"/>
      <c r="X75" s="34"/>
      <c r="Y75" s="34"/>
      <c r="Z75" s="34"/>
      <c r="AA75" s="34"/>
      <c r="AB75" s="34"/>
      <c r="AC75" s="34"/>
      <c r="AD75" s="34"/>
      <c r="AE75" s="34"/>
    </row>
    <row r="76" spans="1:31" s="2" customFormat="1" ht="12" customHeight="1" x14ac:dyDescent="0.2">
      <c r="A76" s="34"/>
      <c r="B76" s="35"/>
      <c r="C76" s="29" t="s">
        <v>185</v>
      </c>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ht="16.5" customHeight="1" x14ac:dyDescent="0.2">
      <c r="A77" s="34"/>
      <c r="B77" s="35"/>
      <c r="C77" s="36"/>
      <c r="D77" s="36"/>
      <c r="E77" s="330" t="str">
        <f>E11</f>
        <v>SO 07.2 - Materíál dodávaný zadavatelem - NEOCEŇOVAT!</v>
      </c>
      <c r="F77" s="366"/>
      <c r="G77" s="366"/>
      <c r="H77" s="366"/>
      <c r="I77" s="36"/>
      <c r="J77" s="36"/>
      <c r="K77" s="36"/>
      <c r="L77" s="113"/>
      <c r="S77" s="34"/>
      <c r="T77" s="34"/>
      <c r="U77" s="34"/>
      <c r="V77" s="34"/>
      <c r="W77" s="34"/>
      <c r="X77" s="34"/>
      <c r="Y77" s="34"/>
      <c r="Z77" s="34"/>
      <c r="AA77" s="34"/>
      <c r="AB77" s="34"/>
      <c r="AC77" s="34"/>
      <c r="AD77" s="34"/>
      <c r="AE77" s="34"/>
    </row>
    <row r="78" spans="1:31" s="2" customFormat="1" ht="6.95" customHeight="1" x14ac:dyDescent="0.2">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22</v>
      </c>
      <c r="D79" s="36"/>
      <c r="E79" s="36"/>
      <c r="F79" s="27" t="str">
        <f>F14</f>
        <v>trať 196 dle JŘ, Omlenice - Včelná</v>
      </c>
      <c r="G79" s="36"/>
      <c r="H79" s="36"/>
      <c r="I79" s="29" t="s">
        <v>24</v>
      </c>
      <c r="J79" s="59" t="str">
        <f>IF(J14="","",J14)</f>
        <v>20. 1. 2021</v>
      </c>
      <c r="K79" s="36"/>
      <c r="L79" s="113"/>
      <c r="S79" s="34"/>
      <c r="T79" s="34"/>
      <c r="U79" s="34"/>
      <c r="V79" s="34"/>
      <c r="W79" s="34"/>
      <c r="X79" s="34"/>
      <c r="Y79" s="34"/>
      <c r="Z79" s="34"/>
      <c r="AA79" s="34"/>
      <c r="AB79" s="34"/>
      <c r="AC79" s="34"/>
      <c r="AD79" s="34"/>
      <c r="AE79" s="34"/>
    </row>
    <row r="80" spans="1:31" s="2" customFormat="1" ht="6.95" customHeight="1" x14ac:dyDescent="0.2">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5.2" customHeight="1" x14ac:dyDescent="0.2">
      <c r="A81" s="34"/>
      <c r="B81" s="35"/>
      <c r="C81" s="29" t="s">
        <v>26</v>
      </c>
      <c r="D81" s="36"/>
      <c r="E81" s="36"/>
      <c r="F81" s="27" t="str">
        <f>E17</f>
        <v xml:space="preserve">Správa železnic, s. o., OŘ Plzeň </v>
      </c>
      <c r="G81" s="36"/>
      <c r="H81" s="36"/>
      <c r="I81" s="29" t="s">
        <v>34</v>
      </c>
      <c r="J81" s="32" t="str">
        <f>E23</f>
        <v xml:space="preserve"> </v>
      </c>
      <c r="K81" s="36"/>
      <c r="L81" s="113"/>
      <c r="S81" s="34"/>
      <c r="T81" s="34"/>
      <c r="U81" s="34"/>
      <c r="V81" s="34"/>
      <c r="W81" s="34"/>
      <c r="X81" s="34"/>
      <c r="Y81" s="34"/>
      <c r="Z81" s="34"/>
      <c r="AA81" s="34"/>
      <c r="AB81" s="34"/>
      <c r="AC81" s="34"/>
      <c r="AD81" s="34"/>
      <c r="AE81" s="34"/>
    </row>
    <row r="82" spans="1:65" s="2" customFormat="1" ht="15.2" customHeight="1" x14ac:dyDescent="0.2">
      <c r="A82" s="34"/>
      <c r="B82" s="35"/>
      <c r="C82" s="29" t="s">
        <v>32</v>
      </c>
      <c r="D82" s="36"/>
      <c r="E82" s="36"/>
      <c r="F82" s="27" t="str">
        <f>IF(E20="","",E20)</f>
        <v>Vyplň údaj</v>
      </c>
      <c r="G82" s="36"/>
      <c r="H82" s="36"/>
      <c r="I82" s="29" t="s">
        <v>38</v>
      </c>
      <c r="J82" s="32" t="str">
        <f>E26</f>
        <v>Libor Brabenec</v>
      </c>
      <c r="K82" s="36"/>
      <c r="L82" s="113"/>
      <c r="S82" s="34"/>
      <c r="T82" s="34"/>
      <c r="U82" s="34"/>
      <c r="V82" s="34"/>
      <c r="W82" s="34"/>
      <c r="X82" s="34"/>
      <c r="Y82" s="34"/>
      <c r="Z82" s="34"/>
      <c r="AA82" s="34"/>
      <c r="AB82" s="34"/>
      <c r="AC82" s="34"/>
      <c r="AD82" s="34"/>
      <c r="AE82" s="34"/>
    </row>
    <row r="83" spans="1:65" s="2" customFormat="1" ht="10.3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11" customFormat="1" ht="29.25" customHeight="1" x14ac:dyDescent="0.2">
      <c r="A84" s="151"/>
      <c r="B84" s="152"/>
      <c r="C84" s="153" t="s">
        <v>197</v>
      </c>
      <c r="D84" s="154" t="s">
        <v>61</v>
      </c>
      <c r="E84" s="154" t="s">
        <v>57</v>
      </c>
      <c r="F84" s="154" t="s">
        <v>58</v>
      </c>
      <c r="G84" s="154" t="s">
        <v>198</v>
      </c>
      <c r="H84" s="154" t="s">
        <v>199</v>
      </c>
      <c r="I84" s="154" t="s">
        <v>200</v>
      </c>
      <c r="J84" s="154" t="s">
        <v>191</v>
      </c>
      <c r="K84" s="155" t="s">
        <v>201</v>
      </c>
      <c r="L84" s="156"/>
      <c r="M84" s="68" t="s">
        <v>35</v>
      </c>
      <c r="N84" s="69" t="s">
        <v>46</v>
      </c>
      <c r="O84" s="69" t="s">
        <v>202</v>
      </c>
      <c r="P84" s="69" t="s">
        <v>203</v>
      </c>
      <c r="Q84" s="69" t="s">
        <v>204</v>
      </c>
      <c r="R84" s="69" t="s">
        <v>205</v>
      </c>
      <c r="S84" s="69" t="s">
        <v>206</v>
      </c>
      <c r="T84" s="70" t="s">
        <v>207</v>
      </c>
      <c r="U84" s="151"/>
      <c r="V84" s="151"/>
      <c r="W84" s="151"/>
      <c r="X84" s="151"/>
      <c r="Y84" s="151"/>
      <c r="Z84" s="151"/>
      <c r="AA84" s="151"/>
      <c r="AB84" s="151"/>
      <c r="AC84" s="151"/>
      <c r="AD84" s="151"/>
      <c r="AE84" s="151"/>
    </row>
    <row r="85" spans="1:65" s="2" customFormat="1" ht="22.9" customHeight="1" x14ac:dyDescent="0.25">
      <c r="A85" s="34"/>
      <c r="B85" s="35"/>
      <c r="C85" s="75" t="s">
        <v>208</v>
      </c>
      <c r="D85" s="36"/>
      <c r="E85" s="36"/>
      <c r="F85" s="36"/>
      <c r="G85" s="36"/>
      <c r="H85" s="36"/>
      <c r="I85" s="36"/>
      <c r="J85" s="157">
        <f>BK85</f>
        <v>0</v>
      </c>
      <c r="K85" s="36"/>
      <c r="L85" s="39"/>
      <c r="M85" s="71"/>
      <c r="N85" s="158"/>
      <c r="O85" s="72"/>
      <c r="P85" s="159">
        <f>SUM(P86:P88)</f>
        <v>0</v>
      </c>
      <c r="Q85" s="72"/>
      <c r="R85" s="159">
        <f>SUM(R86:R88)</f>
        <v>5.4314400000000003</v>
      </c>
      <c r="S85" s="72"/>
      <c r="T85" s="160">
        <f>SUM(T86:T88)</f>
        <v>0</v>
      </c>
      <c r="U85" s="34"/>
      <c r="V85" s="34"/>
      <c r="W85" s="34"/>
      <c r="X85" s="34"/>
      <c r="Y85" s="34"/>
      <c r="Z85" s="34"/>
      <c r="AA85" s="34"/>
      <c r="AB85" s="34"/>
      <c r="AC85" s="34"/>
      <c r="AD85" s="34"/>
      <c r="AE85" s="34"/>
      <c r="AT85" s="17" t="s">
        <v>75</v>
      </c>
      <c r="AU85" s="17" t="s">
        <v>192</v>
      </c>
      <c r="BK85" s="161">
        <f>SUM(BK86:BK88)</f>
        <v>0</v>
      </c>
    </row>
    <row r="86" spans="1:65" s="2" customFormat="1" ht="16.5" customHeight="1" x14ac:dyDescent="0.2">
      <c r="A86" s="34"/>
      <c r="B86" s="35"/>
      <c r="C86" s="162" t="s">
        <v>83</v>
      </c>
      <c r="D86" s="162" t="s">
        <v>209</v>
      </c>
      <c r="E86" s="163" t="s">
        <v>999</v>
      </c>
      <c r="F86" s="164" t="s">
        <v>1000</v>
      </c>
      <c r="G86" s="165" t="s">
        <v>212</v>
      </c>
      <c r="H86" s="166">
        <v>732</v>
      </c>
      <c r="I86" s="321">
        <v>0</v>
      </c>
      <c r="J86" s="168">
        <f>ROUND(I86*H86,2)</f>
        <v>0</v>
      </c>
      <c r="K86" s="164" t="s">
        <v>213</v>
      </c>
      <c r="L86" s="169"/>
      <c r="M86" s="170" t="s">
        <v>35</v>
      </c>
      <c r="N86" s="171" t="s">
        <v>47</v>
      </c>
      <c r="O86" s="64"/>
      <c r="P86" s="172">
        <f>O86*H86</f>
        <v>0</v>
      </c>
      <c r="Q86" s="172">
        <v>7.4200000000000004E-3</v>
      </c>
      <c r="R86" s="172">
        <f>Q86*H86</f>
        <v>5.4314400000000003</v>
      </c>
      <c r="S86" s="172">
        <v>0</v>
      </c>
      <c r="T86" s="173">
        <f>S86*H86</f>
        <v>0</v>
      </c>
      <c r="U86" s="34"/>
      <c r="V86" s="34"/>
      <c r="W86" s="34"/>
      <c r="X86" s="34"/>
      <c r="Y86" s="34"/>
      <c r="Z86" s="34"/>
      <c r="AA86" s="34"/>
      <c r="AB86" s="34"/>
      <c r="AC86" s="34"/>
      <c r="AD86" s="34"/>
      <c r="AE86" s="34"/>
      <c r="AR86" s="174" t="s">
        <v>214</v>
      </c>
      <c r="AT86" s="174" t="s">
        <v>209</v>
      </c>
      <c r="AU86" s="174" t="s">
        <v>76</v>
      </c>
      <c r="AY86" s="17" t="s">
        <v>215</v>
      </c>
      <c r="BE86" s="175">
        <f>IF(N86="základní",J86,0)</f>
        <v>0</v>
      </c>
      <c r="BF86" s="175">
        <f>IF(N86="snížená",J86,0)</f>
        <v>0</v>
      </c>
      <c r="BG86" s="175">
        <f>IF(N86="zákl. přenesená",J86,0)</f>
        <v>0</v>
      </c>
      <c r="BH86" s="175">
        <f>IF(N86="sníž. přenesená",J86,0)</f>
        <v>0</v>
      </c>
      <c r="BI86" s="175">
        <f>IF(N86="nulová",J86,0)</f>
        <v>0</v>
      </c>
      <c r="BJ86" s="17" t="s">
        <v>83</v>
      </c>
      <c r="BK86" s="175">
        <f>ROUND(I86*H86,2)</f>
        <v>0</v>
      </c>
      <c r="BL86" s="17" t="s">
        <v>216</v>
      </c>
      <c r="BM86" s="174" t="s">
        <v>1001</v>
      </c>
    </row>
    <row r="87" spans="1:65" s="2" customFormat="1" ht="58.5" x14ac:dyDescent="0.2">
      <c r="A87" s="34"/>
      <c r="B87" s="35"/>
      <c r="C87" s="36"/>
      <c r="D87" s="176" t="s">
        <v>218</v>
      </c>
      <c r="E87" s="36"/>
      <c r="F87" s="177" t="s">
        <v>1002</v>
      </c>
      <c r="G87" s="36"/>
      <c r="H87" s="36"/>
      <c r="I87" s="178"/>
      <c r="J87" s="36"/>
      <c r="K87" s="36"/>
      <c r="L87" s="39"/>
      <c r="M87" s="179"/>
      <c r="N87" s="180"/>
      <c r="O87" s="64"/>
      <c r="P87" s="64"/>
      <c r="Q87" s="64"/>
      <c r="R87" s="64"/>
      <c r="S87" s="64"/>
      <c r="T87" s="65"/>
      <c r="U87" s="34"/>
      <c r="V87" s="34"/>
      <c r="W87" s="34"/>
      <c r="X87" s="34"/>
      <c r="Y87" s="34"/>
      <c r="Z87" s="34"/>
      <c r="AA87" s="34"/>
      <c r="AB87" s="34"/>
      <c r="AC87" s="34"/>
      <c r="AD87" s="34"/>
      <c r="AE87" s="34"/>
      <c r="AT87" s="17" t="s">
        <v>218</v>
      </c>
      <c r="AU87" s="17" t="s">
        <v>76</v>
      </c>
    </row>
    <row r="88" spans="1:65" s="12" customFormat="1" x14ac:dyDescent="0.2">
      <c r="B88" s="181"/>
      <c r="C88" s="182"/>
      <c r="D88" s="176" t="s">
        <v>220</v>
      </c>
      <c r="E88" s="183" t="s">
        <v>35</v>
      </c>
      <c r="F88" s="184" t="s">
        <v>1007</v>
      </c>
      <c r="G88" s="182"/>
      <c r="H88" s="185">
        <v>732</v>
      </c>
      <c r="I88" s="186"/>
      <c r="J88" s="182"/>
      <c r="K88" s="182"/>
      <c r="L88" s="187"/>
      <c r="M88" s="217"/>
      <c r="N88" s="218"/>
      <c r="O88" s="218"/>
      <c r="P88" s="218"/>
      <c r="Q88" s="218"/>
      <c r="R88" s="218"/>
      <c r="S88" s="218"/>
      <c r="T88" s="219"/>
      <c r="AT88" s="191" t="s">
        <v>220</v>
      </c>
      <c r="AU88" s="191" t="s">
        <v>76</v>
      </c>
      <c r="AV88" s="12" t="s">
        <v>85</v>
      </c>
      <c r="AW88" s="12" t="s">
        <v>37</v>
      </c>
      <c r="AX88" s="12" t="s">
        <v>83</v>
      </c>
      <c r="AY88" s="191" t="s">
        <v>215</v>
      </c>
    </row>
    <row r="89" spans="1:65" s="2" customFormat="1" ht="6.95" customHeight="1" x14ac:dyDescent="0.2">
      <c r="A89" s="34"/>
      <c r="B89" s="47"/>
      <c r="C89" s="48"/>
      <c r="D89" s="48"/>
      <c r="E89" s="48"/>
      <c r="F89" s="48"/>
      <c r="G89" s="48"/>
      <c r="H89" s="48"/>
      <c r="I89" s="48"/>
      <c r="J89" s="48"/>
      <c r="K89" s="48"/>
      <c r="L89" s="39"/>
      <c r="M89" s="34"/>
      <c r="O89" s="34"/>
      <c r="P89" s="34"/>
      <c r="Q89" s="34"/>
      <c r="R89" s="34"/>
      <c r="S89" s="34"/>
      <c r="T89" s="34"/>
      <c r="U89" s="34"/>
      <c r="V89" s="34"/>
      <c r="W89" s="34"/>
      <c r="X89" s="34"/>
      <c r="Y89" s="34"/>
      <c r="Z89" s="34"/>
      <c r="AA89" s="34"/>
      <c r="AB89" s="34"/>
      <c r="AC89" s="34"/>
      <c r="AD89" s="34"/>
      <c r="AE89" s="34"/>
    </row>
  </sheetData>
  <sheetProtection algorithmName="SHA-512" hashValue="yJDQPFsOb9T15bwB08aAscCMg+YZsY+STxLxap1V55Ukxh7znNPo3n6wfuXR+vl5QJxiZwC/ld4fs1b8y1+6bQ==" saltValue="IU6YKM6F2ozry2iX1pTjMp4OpKirYrsOjU36NU9mYx7EGiYQ7odYvBnljuPEsM2m/hkXJ6rk4cgoHRq7OEkW7A==" spinCount="100000" sheet="1" objects="1" scenarios="1" formatColumns="0" formatRows="0" autoFilter="0"/>
  <autoFilter ref="C84:K88"/>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3"/>
  <sheetViews>
    <sheetView showGridLines="0"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140</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1026</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1027</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907</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ROUND((SUM(BE88:BE172)),  2)</f>
        <v>0</v>
      </c>
      <c r="G35" s="34"/>
      <c r="H35" s="34"/>
      <c r="I35" s="124">
        <v>0.21</v>
      </c>
      <c r="J35" s="123">
        <f>ROUND(((SUM(BE88:BE172))*I35),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ROUND((SUM(BF88:BF172)),  2)</f>
        <v>0</v>
      </c>
      <c r="G36" s="34"/>
      <c r="H36" s="34"/>
      <c r="I36" s="124">
        <v>0.15</v>
      </c>
      <c r="J36" s="123">
        <f>ROUND(((SUM(BF88:BF172))*I36),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ROUND((SUM(BG88:BG172)),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ROUND((SUM(BH88:BH172)),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ROUND((SUM(BI88:BI172)),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1026</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08.1 - Železniční svršek</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Omlenice - Včelná</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192</v>
      </c>
    </row>
    <row r="64" spans="1:47" s="9" customFormat="1" ht="24.95" customHeight="1" x14ac:dyDescent="0.2">
      <c r="B64" s="140"/>
      <c r="C64" s="141"/>
      <c r="D64" s="142" t="s">
        <v>193</v>
      </c>
      <c r="E64" s="143"/>
      <c r="F64" s="143"/>
      <c r="G64" s="143"/>
      <c r="H64" s="143"/>
      <c r="I64" s="143"/>
      <c r="J64" s="144">
        <f>J98</f>
        <v>0</v>
      </c>
      <c r="K64" s="141"/>
      <c r="L64" s="145"/>
    </row>
    <row r="65" spans="1:31" s="10" customFormat="1" ht="19.899999999999999" customHeight="1" x14ac:dyDescent="0.2">
      <c r="B65" s="146"/>
      <c r="C65" s="97"/>
      <c r="D65" s="147" t="s">
        <v>194</v>
      </c>
      <c r="E65" s="148"/>
      <c r="F65" s="148"/>
      <c r="G65" s="148"/>
      <c r="H65" s="148"/>
      <c r="I65" s="148"/>
      <c r="J65" s="149">
        <f>J99</f>
        <v>0</v>
      </c>
      <c r="K65" s="97"/>
      <c r="L65" s="150"/>
    </row>
    <row r="66" spans="1:31" s="9" customFormat="1" ht="24.95" customHeight="1" x14ac:dyDescent="0.2">
      <c r="B66" s="140"/>
      <c r="C66" s="141"/>
      <c r="D66" s="142" t="s">
        <v>195</v>
      </c>
      <c r="E66" s="143"/>
      <c r="F66" s="143"/>
      <c r="G66" s="143"/>
      <c r="H66" s="143"/>
      <c r="I66" s="143"/>
      <c r="J66" s="144">
        <f>J128</f>
        <v>0</v>
      </c>
      <c r="K66" s="141"/>
      <c r="L66" s="145"/>
    </row>
    <row r="67" spans="1:31" s="2" customFormat="1" ht="21.75" customHeight="1" x14ac:dyDescent="0.2">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customHeight="1" x14ac:dyDescent="0.2">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ht="6.95" customHeight="1" x14ac:dyDescent="0.2">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x14ac:dyDescent="0.2">
      <c r="A73" s="34"/>
      <c r="B73" s="35"/>
      <c r="C73" s="23" t="s">
        <v>196</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x14ac:dyDescent="0.2">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x14ac:dyDescent="0.2">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x14ac:dyDescent="0.2">
      <c r="A76" s="34"/>
      <c r="B76" s="35"/>
      <c r="C76" s="36"/>
      <c r="D76" s="36"/>
      <c r="E76" s="367" t="str">
        <f>E7</f>
        <v>Oprava kolejí a výhybek v úseku H. Dvořiště - Velešín na trati Č. Budějovice - Summerau</v>
      </c>
      <c r="F76" s="368"/>
      <c r="G76" s="368"/>
      <c r="H76" s="368"/>
      <c r="I76" s="36"/>
      <c r="J76" s="36"/>
      <c r="K76" s="36"/>
      <c r="L76" s="113"/>
      <c r="S76" s="34"/>
      <c r="T76" s="34"/>
      <c r="U76" s="34"/>
      <c r="V76" s="34"/>
      <c r="W76" s="34"/>
      <c r="X76" s="34"/>
      <c r="Y76" s="34"/>
      <c r="Z76" s="34"/>
      <c r="AA76" s="34"/>
      <c r="AB76" s="34"/>
      <c r="AC76" s="34"/>
      <c r="AD76" s="34"/>
      <c r="AE76" s="34"/>
    </row>
    <row r="77" spans="1:31" s="1" customFormat="1" ht="12" customHeight="1" x14ac:dyDescent="0.2">
      <c r="B77" s="21"/>
      <c r="C77" s="29" t="s">
        <v>183</v>
      </c>
      <c r="D77" s="22"/>
      <c r="E77" s="22"/>
      <c r="F77" s="22"/>
      <c r="G77" s="22"/>
      <c r="H77" s="22"/>
      <c r="I77" s="22"/>
      <c r="J77" s="22"/>
      <c r="K77" s="22"/>
      <c r="L77" s="20"/>
    </row>
    <row r="78" spans="1:31" s="2" customFormat="1" ht="16.5" customHeight="1" x14ac:dyDescent="0.2">
      <c r="A78" s="34"/>
      <c r="B78" s="35"/>
      <c r="C78" s="36"/>
      <c r="D78" s="36"/>
      <c r="E78" s="367" t="s">
        <v>1026</v>
      </c>
      <c r="F78" s="366"/>
      <c r="G78" s="366"/>
      <c r="H78" s="36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185</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x14ac:dyDescent="0.2">
      <c r="A80" s="34"/>
      <c r="B80" s="35"/>
      <c r="C80" s="36"/>
      <c r="D80" s="36"/>
      <c r="E80" s="330" t="str">
        <f>E11</f>
        <v>SO 08.1 - Železniční svršek</v>
      </c>
      <c r="F80" s="366"/>
      <c r="G80" s="366"/>
      <c r="H80" s="366"/>
      <c r="I80" s="36"/>
      <c r="J80" s="36"/>
      <c r="K80" s="36"/>
      <c r="L80" s="113"/>
      <c r="S80" s="34"/>
      <c r="T80" s="34"/>
      <c r="U80" s="34"/>
      <c r="V80" s="34"/>
      <c r="W80" s="34"/>
      <c r="X80" s="34"/>
      <c r="Y80" s="34"/>
      <c r="Z80" s="34"/>
      <c r="AA80" s="34"/>
      <c r="AB80" s="34"/>
      <c r="AC80" s="34"/>
      <c r="AD80" s="34"/>
      <c r="AE80" s="34"/>
    </row>
    <row r="81" spans="1:65" s="2" customFormat="1" ht="6.95" customHeight="1" x14ac:dyDescent="0.2">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x14ac:dyDescent="0.2">
      <c r="A82" s="34"/>
      <c r="B82" s="35"/>
      <c r="C82" s="29" t="s">
        <v>22</v>
      </c>
      <c r="D82" s="36"/>
      <c r="E82" s="36"/>
      <c r="F82" s="27" t="str">
        <f>F14</f>
        <v>trať 196 dle JŘ, Omlenice - Včelná</v>
      </c>
      <c r="G82" s="36"/>
      <c r="H82" s="36"/>
      <c r="I82" s="29" t="s">
        <v>24</v>
      </c>
      <c r="J82" s="59" t="str">
        <f>IF(J14="","",J14)</f>
        <v>20. 1. 2021</v>
      </c>
      <c r="K82" s="36"/>
      <c r="L82" s="113"/>
      <c r="S82" s="34"/>
      <c r="T82" s="34"/>
      <c r="U82" s="34"/>
      <c r="V82" s="34"/>
      <c r="W82" s="34"/>
      <c r="X82" s="34"/>
      <c r="Y82" s="34"/>
      <c r="Z82" s="34"/>
      <c r="AA82" s="34"/>
      <c r="AB82" s="34"/>
      <c r="AC82" s="34"/>
      <c r="AD82" s="34"/>
      <c r="AE82" s="34"/>
    </row>
    <row r="83" spans="1:65" s="2" customFormat="1" ht="6.9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x14ac:dyDescent="0.2">
      <c r="A84" s="34"/>
      <c r="B84" s="35"/>
      <c r="C84" s="29" t="s">
        <v>26</v>
      </c>
      <c r="D84" s="36"/>
      <c r="E84" s="36"/>
      <c r="F84" s="27" t="str">
        <f>E17</f>
        <v xml:space="preserve">Správa železnic, s. o.,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5.2" customHeight="1" x14ac:dyDescent="0.2">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ht="10.35" customHeight="1" x14ac:dyDescent="0.2">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x14ac:dyDescent="0.2">
      <c r="A87" s="151"/>
      <c r="B87" s="152"/>
      <c r="C87" s="153" t="s">
        <v>197</v>
      </c>
      <c r="D87" s="154" t="s">
        <v>61</v>
      </c>
      <c r="E87" s="154" t="s">
        <v>57</v>
      </c>
      <c r="F87" s="154" t="s">
        <v>58</v>
      </c>
      <c r="G87" s="154" t="s">
        <v>198</v>
      </c>
      <c r="H87" s="154" t="s">
        <v>199</v>
      </c>
      <c r="I87" s="154" t="s">
        <v>200</v>
      </c>
      <c r="J87" s="154" t="s">
        <v>191</v>
      </c>
      <c r="K87" s="155" t="s">
        <v>201</v>
      </c>
      <c r="L87" s="156"/>
      <c r="M87" s="68" t="s">
        <v>35</v>
      </c>
      <c r="N87" s="69" t="s">
        <v>46</v>
      </c>
      <c r="O87" s="69" t="s">
        <v>202</v>
      </c>
      <c r="P87" s="69" t="s">
        <v>203</v>
      </c>
      <c r="Q87" s="69" t="s">
        <v>204</v>
      </c>
      <c r="R87" s="69" t="s">
        <v>205</v>
      </c>
      <c r="S87" s="69" t="s">
        <v>206</v>
      </c>
      <c r="T87" s="70" t="s">
        <v>207</v>
      </c>
      <c r="U87" s="151"/>
      <c r="V87" s="151"/>
      <c r="W87" s="151"/>
      <c r="X87" s="151"/>
      <c r="Y87" s="151"/>
      <c r="Z87" s="151"/>
      <c r="AA87" s="151"/>
      <c r="AB87" s="151"/>
      <c r="AC87" s="151"/>
      <c r="AD87" s="151"/>
      <c r="AE87" s="151"/>
    </row>
    <row r="88" spans="1:65" s="2" customFormat="1" ht="22.9" customHeight="1" x14ac:dyDescent="0.25">
      <c r="A88" s="34"/>
      <c r="B88" s="35"/>
      <c r="C88" s="75" t="s">
        <v>208</v>
      </c>
      <c r="D88" s="36"/>
      <c r="E88" s="36"/>
      <c r="F88" s="36"/>
      <c r="G88" s="36"/>
      <c r="H88" s="36"/>
      <c r="I88" s="36"/>
      <c r="J88" s="157">
        <f>BK88</f>
        <v>0</v>
      </c>
      <c r="K88" s="36"/>
      <c r="L88" s="39"/>
      <c r="M88" s="71"/>
      <c r="N88" s="158"/>
      <c r="O88" s="72"/>
      <c r="P88" s="159">
        <f>P89+SUM(P90:P98)+P128</f>
        <v>0</v>
      </c>
      <c r="Q88" s="72"/>
      <c r="R88" s="159">
        <f>R89+SUM(R90:R98)+R128</f>
        <v>109.4019</v>
      </c>
      <c r="S88" s="72"/>
      <c r="T88" s="160">
        <f>T89+SUM(T90:T98)+T128</f>
        <v>0</v>
      </c>
      <c r="U88" s="34"/>
      <c r="V88" s="34"/>
      <c r="W88" s="34"/>
      <c r="X88" s="34"/>
      <c r="Y88" s="34"/>
      <c r="Z88" s="34"/>
      <c r="AA88" s="34"/>
      <c r="AB88" s="34"/>
      <c r="AC88" s="34"/>
      <c r="AD88" s="34"/>
      <c r="AE88" s="34"/>
      <c r="AT88" s="17" t="s">
        <v>75</v>
      </c>
      <c r="AU88" s="17" t="s">
        <v>192</v>
      </c>
      <c r="BK88" s="161">
        <f>BK89+SUM(BK90:BK98)+BK128</f>
        <v>0</v>
      </c>
    </row>
    <row r="89" spans="1:65" s="2" customFormat="1" ht="16.5" customHeight="1" x14ac:dyDescent="0.2">
      <c r="A89" s="34"/>
      <c r="B89" s="35"/>
      <c r="C89" s="162" t="s">
        <v>83</v>
      </c>
      <c r="D89" s="162" t="s">
        <v>209</v>
      </c>
      <c r="E89" s="163" t="s">
        <v>721</v>
      </c>
      <c r="F89" s="164" t="s">
        <v>722</v>
      </c>
      <c r="G89" s="165" t="s">
        <v>212</v>
      </c>
      <c r="H89" s="166">
        <v>1100</v>
      </c>
      <c r="I89" s="167"/>
      <c r="J89" s="168">
        <f>ROUND(I89*H89,2)</f>
        <v>0</v>
      </c>
      <c r="K89" s="164" t="s">
        <v>213</v>
      </c>
      <c r="L89" s="169"/>
      <c r="M89" s="170" t="s">
        <v>35</v>
      </c>
      <c r="N89" s="171" t="s">
        <v>47</v>
      </c>
      <c r="O89" s="64"/>
      <c r="P89" s="172">
        <f>O89*H89</f>
        <v>0</v>
      </c>
      <c r="Q89" s="172">
        <v>1.1100000000000001E-3</v>
      </c>
      <c r="R89" s="172">
        <f>Q89*H89</f>
        <v>1.2210000000000001</v>
      </c>
      <c r="S89" s="172">
        <v>0</v>
      </c>
      <c r="T89" s="173">
        <f>S89*H89</f>
        <v>0</v>
      </c>
      <c r="U89" s="34"/>
      <c r="V89" s="34"/>
      <c r="W89" s="34"/>
      <c r="X89" s="34"/>
      <c r="Y89" s="34"/>
      <c r="Z89" s="34"/>
      <c r="AA89" s="34"/>
      <c r="AB89" s="34"/>
      <c r="AC89" s="34"/>
      <c r="AD89" s="34"/>
      <c r="AE89" s="34"/>
      <c r="AR89" s="174" t="s">
        <v>214</v>
      </c>
      <c r="AT89" s="174" t="s">
        <v>209</v>
      </c>
      <c r="AU89" s="174" t="s">
        <v>76</v>
      </c>
      <c r="AY89" s="17" t="s">
        <v>215</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216</v>
      </c>
      <c r="BM89" s="174" t="s">
        <v>908</v>
      </c>
    </row>
    <row r="90" spans="1:65" s="12" customFormat="1" x14ac:dyDescent="0.2">
      <c r="B90" s="181"/>
      <c r="C90" s="182"/>
      <c r="D90" s="176" t="s">
        <v>220</v>
      </c>
      <c r="E90" s="183" t="s">
        <v>35</v>
      </c>
      <c r="F90" s="184" t="s">
        <v>1028</v>
      </c>
      <c r="G90" s="182"/>
      <c r="H90" s="185">
        <v>1100</v>
      </c>
      <c r="I90" s="186"/>
      <c r="J90" s="182"/>
      <c r="K90" s="182"/>
      <c r="L90" s="187"/>
      <c r="M90" s="188"/>
      <c r="N90" s="189"/>
      <c r="O90" s="189"/>
      <c r="P90" s="189"/>
      <c r="Q90" s="189"/>
      <c r="R90" s="189"/>
      <c r="S90" s="189"/>
      <c r="T90" s="190"/>
      <c r="AT90" s="191" t="s">
        <v>220</v>
      </c>
      <c r="AU90" s="191" t="s">
        <v>76</v>
      </c>
      <c r="AV90" s="12" t="s">
        <v>85</v>
      </c>
      <c r="AW90" s="12" t="s">
        <v>37</v>
      </c>
      <c r="AX90" s="12" t="s">
        <v>83</v>
      </c>
      <c r="AY90" s="191" t="s">
        <v>215</v>
      </c>
    </row>
    <row r="91" spans="1:65" s="2" customFormat="1" ht="16.5" customHeight="1" x14ac:dyDescent="0.2">
      <c r="A91" s="34"/>
      <c r="B91" s="35"/>
      <c r="C91" s="162" t="s">
        <v>85</v>
      </c>
      <c r="D91" s="162" t="s">
        <v>209</v>
      </c>
      <c r="E91" s="163" t="s">
        <v>336</v>
      </c>
      <c r="F91" s="164" t="s">
        <v>337</v>
      </c>
      <c r="G91" s="165" t="s">
        <v>212</v>
      </c>
      <c r="H91" s="166">
        <v>550</v>
      </c>
      <c r="I91" s="167"/>
      <c r="J91" s="168">
        <f>ROUND(I91*H91,2)</f>
        <v>0</v>
      </c>
      <c r="K91" s="164" t="s">
        <v>213</v>
      </c>
      <c r="L91" s="169"/>
      <c r="M91" s="170" t="s">
        <v>35</v>
      </c>
      <c r="N91" s="171" t="s">
        <v>47</v>
      </c>
      <c r="O91" s="64"/>
      <c r="P91" s="172">
        <f>O91*H91</f>
        <v>0</v>
      </c>
      <c r="Q91" s="172">
        <v>1.8000000000000001E-4</v>
      </c>
      <c r="R91" s="172">
        <f>Q91*H91</f>
        <v>9.9000000000000005E-2</v>
      </c>
      <c r="S91" s="172">
        <v>0</v>
      </c>
      <c r="T91" s="173">
        <f>S91*H91</f>
        <v>0</v>
      </c>
      <c r="U91" s="34"/>
      <c r="V91" s="34"/>
      <c r="W91" s="34"/>
      <c r="X91" s="34"/>
      <c r="Y91" s="34"/>
      <c r="Z91" s="34"/>
      <c r="AA91" s="34"/>
      <c r="AB91" s="34"/>
      <c r="AC91" s="34"/>
      <c r="AD91" s="34"/>
      <c r="AE91" s="34"/>
      <c r="AR91" s="174" t="s">
        <v>214</v>
      </c>
      <c r="AT91" s="174" t="s">
        <v>209</v>
      </c>
      <c r="AU91" s="174" t="s">
        <v>76</v>
      </c>
      <c r="AY91" s="17" t="s">
        <v>215</v>
      </c>
      <c r="BE91" s="175">
        <f>IF(N91="základní",J91,0)</f>
        <v>0</v>
      </c>
      <c r="BF91" s="175">
        <f>IF(N91="snížená",J91,0)</f>
        <v>0</v>
      </c>
      <c r="BG91" s="175">
        <f>IF(N91="zákl. přenesená",J91,0)</f>
        <v>0</v>
      </c>
      <c r="BH91" s="175">
        <f>IF(N91="sníž. přenesená",J91,0)</f>
        <v>0</v>
      </c>
      <c r="BI91" s="175">
        <f>IF(N91="nulová",J91,0)</f>
        <v>0</v>
      </c>
      <c r="BJ91" s="17" t="s">
        <v>83</v>
      </c>
      <c r="BK91" s="175">
        <f>ROUND(I91*H91,2)</f>
        <v>0</v>
      </c>
      <c r="BL91" s="17" t="s">
        <v>216</v>
      </c>
      <c r="BM91" s="174" t="s">
        <v>338</v>
      </c>
    </row>
    <row r="92" spans="1:65" s="12" customFormat="1" x14ac:dyDescent="0.2">
      <c r="B92" s="181"/>
      <c r="C92" s="182"/>
      <c r="D92" s="176" t="s">
        <v>220</v>
      </c>
      <c r="E92" s="183" t="s">
        <v>35</v>
      </c>
      <c r="F92" s="184" t="s">
        <v>1029</v>
      </c>
      <c r="G92" s="182"/>
      <c r="H92" s="185">
        <v>550</v>
      </c>
      <c r="I92" s="186"/>
      <c r="J92" s="182"/>
      <c r="K92" s="182"/>
      <c r="L92" s="187"/>
      <c r="M92" s="188"/>
      <c r="N92" s="189"/>
      <c r="O92" s="189"/>
      <c r="P92" s="189"/>
      <c r="Q92" s="189"/>
      <c r="R92" s="189"/>
      <c r="S92" s="189"/>
      <c r="T92" s="190"/>
      <c r="AT92" s="191" t="s">
        <v>220</v>
      </c>
      <c r="AU92" s="191" t="s">
        <v>76</v>
      </c>
      <c r="AV92" s="12" t="s">
        <v>85</v>
      </c>
      <c r="AW92" s="12" t="s">
        <v>37</v>
      </c>
      <c r="AX92" s="12" t="s">
        <v>83</v>
      </c>
      <c r="AY92" s="191" t="s">
        <v>215</v>
      </c>
    </row>
    <row r="93" spans="1:65" s="2" customFormat="1" ht="16.5" customHeight="1" x14ac:dyDescent="0.2">
      <c r="A93" s="34"/>
      <c r="B93" s="35"/>
      <c r="C93" s="162" t="s">
        <v>228</v>
      </c>
      <c r="D93" s="162" t="s">
        <v>209</v>
      </c>
      <c r="E93" s="163" t="s">
        <v>1030</v>
      </c>
      <c r="F93" s="164" t="s">
        <v>1031</v>
      </c>
      <c r="G93" s="165" t="s">
        <v>212</v>
      </c>
      <c r="H93" s="166">
        <v>546</v>
      </c>
      <c r="I93" s="167"/>
      <c r="J93" s="168">
        <f>ROUND(I93*H93,2)</f>
        <v>0</v>
      </c>
      <c r="K93" s="164" t="s">
        <v>213</v>
      </c>
      <c r="L93" s="169"/>
      <c r="M93" s="170" t="s">
        <v>35</v>
      </c>
      <c r="N93" s="171" t="s">
        <v>47</v>
      </c>
      <c r="O93" s="64"/>
      <c r="P93" s="172">
        <f>O93*H93</f>
        <v>0</v>
      </c>
      <c r="Q93" s="172">
        <v>1.4999999999999999E-4</v>
      </c>
      <c r="R93" s="172">
        <f>Q93*H93</f>
        <v>8.1899999999999987E-2</v>
      </c>
      <c r="S93" s="172">
        <v>0</v>
      </c>
      <c r="T93" s="173">
        <f>S93*H93</f>
        <v>0</v>
      </c>
      <c r="U93" s="34"/>
      <c r="V93" s="34"/>
      <c r="W93" s="34"/>
      <c r="X93" s="34"/>
      <c r="Y93" s="34"/>
      <c r="Z93" s="34"/>
      <c r="AA93" s="34"/>
      <c r="AB93" s="34"/>
      <c r="AC93" s="34"/>
      <c r="AD93" s="34"/>
      <c r="AE93" s="34"/>
      <c r="AR93" s="174" t="s">
        <v>214</v>
      </c>
      <c r="AT93" s="174" t="s">
        <v>209</v>
      </c>
      <c r="AU93" s="174" t="s">
        <v>76</v>
      </c>
      <c r="AY93" s="17" t="s">
        <v>215</v>
      </c>
      <c r="BE93" s="175">
        <f>IF(N93="základní",J93,0)</f>
        <v>0</v>
      </c>
      <c r="BF93" s="175">
        <f>IF(N93="snížená",J93,0)</f>
        <v>0</v>
      </c>
      <c r="BG93" s="175">
        <f>IF(N93="zákl. přenesená",J93,0)</f>
        <v>0</v>
      </c>
      <c r="BH93" s="175">
        <f>IF(N93="sníž. přenesená",J93,0)</f>
        <v>0</v>
      </c>
      <c r="BI93" s="175">
        <f>IF(N93="nulová",J93,0)</f>
        <v>0</v>
      </c>
      <c r="BJ93" s="17" t="s">
        <v>83</v>
      </c>
      <c r="BK93" s="175">
        <f>ROUND(I93*H93,2)</f>
        <v>0</v>
      </c>
      <c r="BL93" s="17" t="s">
        <v>216</v>
      </c>
      <c r="BM93" s="174" t="s">
        <v>1032</v>
      </c>
    </row>
    <row r="94" spans="1:65" s="12" customFormat="1" x14ac:dyDescent="0.2">
      <c r="B94" s="181"/>
      <c r="C94" s="182"/>
      <c r="D94" s="176" t="s">
        <v>220</v>
      </c>
      <c r="E94" s="183" t="s">
        <v>35</v>
      </c>
      <c r="F94" s="184" t="s">
        <v>1033</v>
      </c>
      <c r="G94" s="182"/>
      <c r="H94" s="185">
        <v>546</v>
      </c>
      <c r="I94" s="186"/>
      <c r="J94" s="182"/>
      <c r="K94" s="182"/>
      <c r="L94" s="187"/>
      <c r="M94" s="188"/>
      <c r="N94" s="189"/>
      <c r="O94" s="189"/>
      <c r="P94" s="189"/>
      <c r="Q94" s="189"/>
      <c r="R94" s="189"/>
      <c r="S94" s="189"/>
      <c r="T94" s="190"/>
      <c r="AT94" s="191" t="s">
        <v>220</v>
      </c>
      <c r="AU94" s="191" t="s">
        <v>76</v>
      </c>
      <c r="AV94" s="12" t="s">
        <v>85</v>
      </c>
      <c r="AW94" s="12" t="s">
        <v>37</v>
      </c>
      <c r="AX94" s="12" t="s">
        <v>83</v>
      </c>
      <c r="AY94" s="191" t="s">
        <v>215</v>
      </c>
    </row>
    <row r="95" spans="1:65" s="2" customFormat="1" ht="16.5" customHeight="1" x14ac:dyDescent="0.2">
      <c r="A95" s="34"/>
      <c r="B95" s="35"/>
      <c r="C95" s="162" t="s">
        <v>216</v>
      </c>
      <c r="D95" s="162" t="s">
        <v>209</v>
      </c>
      <c r="E95" s="163" t="s">
        <v>357</v>
      </c>
      <c r="F95" s="164" t="s">
        <v>358</v>
      </c>
      <c r="G95" s="165" t="s">
        <v>353</v>
      </c>
      <c r="H95" s="166">
        <v>108</v>
      </c>
      <c r="I95" s="167"/>
      <c r="J95" s="168">
        <f>ROUND(I95*H95,2)</f>
        <v>0</v>
      </c>
      <c r="K95" s="164" t="s">
        <v>213</v>
      </c>
      <c r="L95" s="169"/>
      <c r="M95" s="170" t="s">
        <v>35</v>
      </c>
      <c r="N95" s="171" t="s">
        <v>47</v>
      </c>
      <c r="O95" s="64"/>
      <c r="P95" s="172">
        <f>O95*H95</f>
        <v>0</v>
      </c>
      <c r="Q95" s="172">
        <v>1</v>
      </c>
      <c r="R95" s="172">
        <f>Q95*H95</f>
        <v>108</v>
      </c>
      <c r="S95" s="172">
        <v>0</v>
      </c>
      <c r="T95" s="173">
        <f>S95*H95</f>
        <v>0</v>
      </c>
      <c r="U95" s="34"/>
      <c r="V95" s="34"/>
      <c r="W95" s="34"/>
      <c r="X95" s="34"/>
      <c r="Y95" s="34"/>
      <c r="Z95" s="34"/>
      <c r="AA95" s="34"/>
      <c r="AB95" s="34"/>
      <c r="AC95" s="34"/>
      <c r="AD95" s="34"/>
      <c r="AE95" s="34"/>
      <c r="AR95" s="174" t="s">
        <v>214</v>
      </c>
      <c r="AT95" s="174" t="s">
        <v>209</v>
      </c>
      <c r="AU95" s="174" t="s">
        <v>76</v>
      </c>
      <c r="AY95" s="17" t="s">
        <v>215</v>
      </c>
      <c r="BE95" s="175">
        <f>IF(N95="základní",J95,0)</f>
        <v>0</v>
      </c>
      <c r="BF95" s="175">
        <f>IF(N95="snížená",J95,0)</f>
        <v>0</v>
      </c>
      <c r="BG95" s="175">
        <f>IF(N95="zákl. přenesená",J95,0)</f>
        <v>0</v>
      </c>
      <c r="BH95" s="175">
        <f>IF(N95="sníž. přenesená",J95,0)</f>
        <v>0</v>
      </c>
      <c r="BI95" s="175">
        <f>IF(N95="nulová",J95,0)</f>
        <v>0</v>
      </c>
      <c r="BJ95" s="17" t="s">
        <v>83</v>
      </c>
      <c r="BK95" s="175">
        <f>ROUND(I95*H95,2)</f>
        <v>0</v>
      </c>
      <c r="BL95" s="17" t="s">
        <v>216</v>
      </c>
      <c r="BM95" s="174" t="s">
        <v>917</v>
      </c>
    </row>
    <row r="96" spans="1:65" s="2" customFormat="1" ht="19.5" x14ac:dyDescent="0.2">
      <c r="A96" s="34"/>
      <c r="B96" s="35"/>
      <c r="C96" s="36"/>
      <c r="D96" s="176" t="s">
        <v>218</v>
      </c>
      <c r="E96" s="36"/>
      <c r="F96" s="177" t="s">
        <v>1034</v>
      </c>
      <c r="G96" s="36"/>
      <c r="H96" s="36"/>
      <c r="I96" s="178"/>
      <c r="J96" s="36"/>
      <c r="K96" s="36"/>
      <c r="L96" s="39"/>
      <c r="M96" s="179"/>
      <c r="N96" s="180"/>
      <c r="O96" s="64"/>
      <c r="P96" s="64"/>
      <c r="Q96" s="64"/>
      <c r="R96" s="64"/>
      <c r="S96" s="64"/>
      <c r="T96" s="65"/>
      <c r="U96" s="34"/>
      <c r="V96" s="34"/>
      <c r="W96" s="34"/>
      <c r="X96" s="34"/>
      <c r="Y96" s="34"/>
      <c r="Z96" s="34"/>
      <c r="AA96" s="34"/>
      <c r="AB96" s="34"/>
      <c r="AC96" s="34"/>
      <c r="AD96" s="34"/>
      <c r="AE96" s="34"/>
      <c r="AT96" s="17" t="s">
        <v>218</v>
      </c>
      <c r="AU96" s="17" t="s">
        <v>76</v>
      </c>
    </row>
    <row r="97" spans="1:65" s="12" customFormat="1" x14ac:dyDescent="0.2">
      <c r="B97" s="181"/>
      <c r="C97" s="182"/>
      <c r="D97" s="176" t="s">
        <v>220</v>
      </c>
      <c r="E97" s="183" t="s">
        <v>35</v>
      </c>
      <c r="F97" s="184" t="s">
        <v>1009</v>
      </c>
      <c r="G97" s="182"/>
      <c r="H97" s="185">
        <v>108</v>
      </c>
      <c r="I97" s="186"/>
      <c r="J97" s="182"/>
      <c r="K97" s="182"/>
      <c r="L97" s="187"/>
      <c r="M97" s="188"/>
      <c r="N97" s="189"/>
      <c r="O97" s="189"/>
      <c r="P97" s="189"/>
      <c r="Q97" s="189"/>
      <c r="R97" s="189"/>
      <c r="S97" s="189"/>
      <c r="T97" s="190"/>
      <c r="AT97" s="191" t="s">
        <v>220</v>
      </c>
      <c r="AU97" s="191" t="s">
        <v>76</v>
      </c>
      <c r="AV97" s="12" t="s">
        <v>85</v>
      </c>
      <c r="AW97" s="12" t="s">
        <v>37</v>
      </c>
      <c r="AX97" s="12" t="s">
        <v>83</v>
      </c>
      <c r="AY97" s="191" t="s">
        <v>215</v>
      </c>
    </row>
    <row r="98" spans="1:65" s="13" customFormat="1" ht="25.9" customHeight="1" x14ac:dyDescent="0.2">
      <c r="B98" s="192"/>
      <c r="C98" s="193"/>
      <c r="D98" s="194" t="s">
        <v>75</v>
      </c>
      <c r="E98" s="195" t="s">
        <v>362</v>
      </c>
      <c r="F98" s="195" t="s">
        <v>363</v>
      </c>
      <c r="G98" s="193"/>
      <c r="H98" s="193"/>
      <c r="I98" s="196"/>
      <c r="J98" s="197">
        <f>BK98</f>
        <v>0</v>
      </c>
      <c r="K98" s="193"/>
      <c r="L98" s="198"/>
      <c r="M98" s="199"/>
      <c r="N98" s="200"/>
      <c r="O98" s="200"/>
      <c r="P98" s="201">
        <f>P99</f>
        <v>0</v>
      </c>
      <c r="Q98" s="200"/>
      <c r="R98" s="201">
        <f>R99</f>
        <v>0</v>
      </c>
      <c r="S98" s="200"/>
      <c r="T98" s="202">
        <f>T99</f>
        <v>0</v>
      </c>
      <c r="AR98" s="203" t="s">
        <v>83</v>
      </c>
      <c r="AT98" s="204" t="s">
        <v>75</v>
      </c>
      <c r="AU98" s="204" t="s">
        <v>76</v>
      </c>
      <c r="AY98" s="203" t="s">
        <v>215</v>
      </c>
      <c r="BK98" s="205">
        <f>BK99</f>
        <v>0</v>
      </c>
    </row>
    <row r="99" spans="1:65" s="13" customFormat="1" ht="22.9" customHeight="1" x14ac:dyDescent="0.2">
      <c r="B99" s="192"/>
      <c r="C99" s="193"/>
      <c r="D99" s="194" t="s">
        <v>75</v>
      </c>
      <c r="E99" s="206" t="s">
        <v>237</v>
      </c>
      <c r="F99" s="206" t="s">
        <v>364</v>
      </c>
      <c r="G99" s="193"/>
      <c r="H99" s="193"/>
      <c r="I99" s="196"/>
      <c r="J99" s="207">
        <f>BK99</f>
        <v>0</v>
      </c>
      <c r="K99" s="193"/>
      <c r="L99" s="198"/>
      <c r="M99" s="199"/>
      <c r="N99" s="200"/>
      <c r="O99" s="200"/>
      <c r="P99" s="201">
        <f>SUM(P100:P127)</f>
        <v>0</v>
      </c>
      <c r="Q99" s="200"/>
      <c r="R99" s="201">
        <f>SUM(R100:R127)</f>
        <v>0</v>
      </c>
      <c r="S99" s="200"/>
      <c r="T99" s="202">
        <f>SUM(T100:T127)</f>
        <v>0</v>
      </c>
      <c r="AR99" s="203" t="s">
        <v>83</v>
      </c>
      <c r="AT99" s="204" t="s">
        <v>75</v>
      </c>
      <c r="AU99" s="204" t="s">
        <v>83</v>
      </c>
      <c r="AY99" s="203" t="s">
        <v>215</v>
      </c>
      <c r="BK99" s="205">
        <f>SUM(BK100:BK127)</f>
        <v>0</v>
      </c>
    </row>
    <row r="100" spans="1:65" s="2" customFormat="1" ht="60" x14ac:dyDescent="0.2">
      <c r="A100" s="34"/>
      <c r="B100" s="35"/>
      <c r="C100" s="208" t="s">
        <v>237</v>
      </c>
      <c r="D100" s="208" t="s">
        <v>366</v>
      </c>
      <c r="E100" s="209" t="s">
        <v>925</v>
      </c>
      <c r="F100" s="210" t="s">
        <v>926</v>
      </c>
      <c r="G100" s="211" t="s">
        <v>402</v>
      </c>
      <c r="H100" s="212">
        <v>475</v>
      </c>
      <c r="I100" s="213"/>
      <c r="J100" s="214">
        <f>ROUND(I100*H100,2)</f>
        <v>0</v>
      </c>
      <c r="K100" s="210" t="s">
        <v>213</v>
      </c>
      <c r="L100" s="39"/>
      <c r="M100" s="215" t="s">
        <v>35</v>
      </c>
      <c r="N100" s="216" t="s">
        <v>47</v>
      </c>
      <c r="O100" s="64"/>
      <c r="P100" s="172">
        <f>O100*H100</f>
        <v>0</v>
      </c>
      <c r="Q100" s="172">
        <v>0</v>
      </c>
      <c r="R100" s="172">
        <f>Q100*H100</f>
        <v>0</v>
      </c>
      <c r="S100" s="172">
        <v>0</v>
      </c>
      <c r="T100" s="173">
        <f>S100*H100</f>
        <v>0</v>
      </c>
      <c r="U100" s="34"/>
      <c r="V100" s="34"/>
      <c r="W100" s="34"/>
      <c r="X100" s="34"/>
      <c r="Y100" s="34"/>
      <c r="Z100" s="34"/>
      <c r="AA100" s="34"/>
      <c r="AB100" s="34"/>
      <c r="AC100" s="34"/>
      <c r="AD100" s="34"/>
      <c r="AE100" s="34"/>
      <c r="AR100" s="174" t="s">
        <v>216</v>
      </c>
      <c r="AT100" s="174" t="s">
        <v>366</v>
      </c>
      <c r="AU100" s="174" t="s">
        <v>85</v>
      </c>
      <c r="AY100" s="17" t="s">
        <v>215</v>
      </c>
      <c r="BE100" s="175">
        <f>IF(N100="základní",J100,0)</f>
        <v>0</v>
      </c>
      <c r="BF100" s="175">
        <f>IF(N100="snížená",J100,0)</f>
        <v>0</v>
      </c>
      <c r="BG100" s="175">
        <f>IF(N100="zákl. přenesená",J100,0)</f>
        <v>0</v>
      </c>
      <c r="BH100" s="175">
        <f>IF(N100="sníž. přenesená",J100,0)</f>
        <v>0</v>
      </c>
      <c r="BI100" s="175">
        <f>IF(N100="nulová",J100,0)</f>
        <v>0</v>
      </c>
      <c r="BJ100" s="17" t="s">
        <v>83</v>
      </c>
      <c r="BK100" s="175">
        <f>ROUND(I100*H100,2)</f>
        <v>0</v>
      </c>
      <c r="BL100" s="17" t="s">
        <v>216</v>
      </c>
      <c r="BM100" s="174" t="s">
        <v>927</v>
      </c>
    </row>
    <row r="101" spans="1:65" s="2" customFormat="1" ht="19.5" x14ac:dyDescent="0.2">
      <c r="A101" s="34"/>
      <c r="B101" s="35"/>
      <c r="C101" s="36"/>
      <c r="D101" s="176" t="s">
        <v>218</v>
      </c>
      <c r="E101" s="36"/>
      <c r="F101" s="177" t="s">
        <v>1035</v>
      </c>
      <c r="G101" s="36"/>
      <c r="H101" s="36"/>
      <c r="I101" s="178"/>
      <c r="J101" s="36"/>
      <c r="K101" s="36"/>
      <c r="L101" s="39"/>
      <c r="M101" s="179"/>
      <c r="N101" s="180"/>
      <c r="O101" s="64"/>
      <c r="P101" s="64"/>
      <c r="Q101" s="64"/>
      <c r="R101" s="64"/>
      <c r="S101" s="64"/>
      <c r="T101" s="65"/>
      <c r="U101" s="34"/>
      <c r="V101" s="34"/>
      <c r="W101" s="34"/>
      <c r="X101" s="34"/>
      <c r="Y101" s="34"/>
      <c r="Z101" s="34"/>
      <c r="AA101" s="34"/>
      <c r="AB101" s="34"/>
      <c r="AC101" s="34"/>
      <c r="AD101" s="34"/>
      <c r="AE101" s="34"/>
      <c r="AT101" s="17" t="s">
        <v>218</v>
      </c>
      <c r="AU101" s="17" t="s">
        <v>85</v>
      </c>
    </row>
    <row r="102" spans="1:65" s="12" customFormat="1" x14ac:dyDescent="0.2">
      <c r="B102" s="181"/>
      <c r="C102" s="182"/>
      <c r="D102" s="176" t="s">
        <v>220</v>
      </c>
      <c r="E102" s="183" t="s">
        <v>35</v>
      </c>
      <c r="F102" s="184" t="s">
        <v>1036</v>
      </c>
      <c r="G102" s="182"/>
      <c r="H102" s="185">
        <v>475</v>
      </c>
      <c r="I102" s="186"/>
      <c r="J102" s="182"/>
      <c r="K102" s="182"/>
      <c r="L102" s="187"/>
      <c r="M102" s="188"/>
      <c r="N102" s="189"/>
      <c r="O102" s="189"/>
      <c r="P102" s="189"/>
      <c r="Q102" s="189"/>
      <c r="R102" s="189"/>
      <c r="S102" s="189"/>
      <c r="T102" s="190"/>
      <c r="AT102" s="191" t="s">
        <v>220</v>
      </c>
      <c r="AU102" s="191" t="s">
        <v>85</v>
      </c>
      <c r="AV102" s="12" t="s">
        <v>85</v>
      </c>
      <c r="AW102" s="12" t="s">
        <v>37</v>
      </c>
      <c r="AX102" s="12" t="s">
        <v>83</v>
      </c>
      <c r="AY102" s="191" t="s">
        <v>215</v>
      </c>
    </row>
    <row r="103" spans="1:65" s="2" customFormat="1" ht="36" x14ac:dyDescent="0.2">
      <c r="A103" s="34"/>
      <c r="B103" s="35"/>
      <c r="C103" s="208" t="s">
        <v>242</v>
      </c>
      <c r="D103" s="208" t="s">
        <v>366</v>
      </c>
      <c r="E103" s="209" t="s">
        <v>845</v>
      </c>
      <c r="F103" s="210" t="s">
        <v>846</v>
      </c>
      <c r="G103" s="211" t="s">
        <v>381</v>
      </c>
      <c r="H103" s="212">
        <v>72</v>
      </c>
      <c r="I103" s="213"/>
      <c r="J103" s="214">
        <f>ROUND(I103*H103,2)</f>
        <v>0</v>
      </c>
      <c r="K103" s="210" t="s">
        <v>213</v>
      </c>
      <c r="L103" s="39"/>
      <c r="M103" s="215" t="s">
        <v>35</v>
      </c>
      <c r="N103" s="216" t="s">
        <v>47</v>
      </c>
      <c r="O103" s="64"/>
      <c r="P103" s="172">
        <f>O103*H103</f>
        <v>0</v>
      </c>
      <c r="Q103" s="172">
        <v>0</v>
      </c>
      <c r="R103" s="172">
        <f>Q103*H103</f>
        <v>0</v>
      </c>
      <c r="S103" s="172">
        <v>0</v>
      </c>
      <c r="T103" s="173">
        <f>S103*H103</f>
        <v>0</v>
      </c>
      <c r="U103" s="34"/>
      <c r="V103" s="34"/>
      <c r="W103" s="34"/>
      <c r="X103" s="34"/>
      <c r="Y103" s="34"/>
      <c r="Z103" s="34"/>
      <c r="AA103" s="34"/>
      <c r="AB103" s="34"/>
      <c r="AC103" s="34"/>
      <c r="AD103" s="34"/>
      <c r="AE103" s="34"/>
      <c r="AR103" s="174" t="s">
        <v>216</v>
      </c>
      <c r="AT103" s="174" t="s">
        <v>366</v>
      </c>
      <c r="AU103" s="174" t="s">
        <v>85</v>
      </c>
      <c r="AY103" s="17" t="s">
        <v>215</v>
      </c>
      <c r="BE103" s="175">
        <f>IF(N103="základní",J103,0)</f>
        <v>0</v>
      </c>
      <c r="BF103" s="175">
        <f>IF(N103="snížená",J103,0)</f>
        <v>0</v>
      </c>
      <c r="BG103" s="175">
        <f>IF(N103="zákl. přenesená",J103,0)</f>
        <v>0</v>
      </c>
      <c r="BH103" s="175">
        <f>IF(N103="sníž. přenesená",J103,0)</f>
        <v>0</v>
      </c>
      <c r="BI103" s="175">
        <f>IF(N103="nulová",J103,0)</f>
        <v>0</v>
      </c>
      <c r="BJ103" s="17" t="s">
        <v>83</v>
      </c>
      <c r="BK103" s="175">
        <f>ROUND(I103*H103,2)</f>
        <v>0</v>
      </c>
      <c r="BL103" s="17" t="s">
        <v>216</v>
      </c>
      <c r="BM103" s="174" t="s">
        <v>934</v>
      </c>
    </row>
    <row r="104" spans="1:65" s="2" customFormat="1" ht="19.5" x14ac:dyDescent="0.2">
      <c r="A104" s="34"/>
      <c r="B104" s="35"/>
      <c r="C104" s="36"/>
      <c r="D104" s="176" t="s">
        <v>218</v>
      </c>
      <c r="E104" s="36"/>
      <c r="F104" s="177" t="s">
        <v>1008</v>
      </c>
      <c r="G104" s="36"/>
      <c r="H104" s="36"/>
      <c r="I104" s="178"/>
      <c r="J104" s="36"/>
      <c r="K104" s="36"/>
      <c r="L104" s="39"/>
      <c r="M104" s="179"/>
      <c r="N104" s="180"/>
      <c r="O104" s="64"/>
      <c r="P104" s="64"/>
      <c r="Q104" s="64"/>
      <c r="R104" s="64"/>
      <c r="S104" s="64"/>
      <c r="T104" s="65"/>
      <c r="U104" s="34"/>
      <c r="V104" s="34"/>
      <c r="W104" s="34"/>
      <c r="X104" s="34"/>
      <c r="Y104" s="34"/>
      <c r="Z104" s="34"/>
      <c r="AA104" s="34"/>
      <c r="AB104" s="34"/>
      <c r="AC104" s="34"/>
      <c r="AD104" s="34"/>
      <c r="AE104" s="34"/>
      <c r="AT104" s="17" t="s">
        <v>218</v>
      </c>
      <c r="AU104" s="17" t="s">
        <v>85</v>
      </c>
    </row>
    <row r="105" spans="1:65" s="12" customFormat="1" x14ac:dyDescent="0.2">
      <c r="B105" s="181"/>
      <c r="C105" s="182"/>
      <c r="D105" s="176" t="s">
        <v>220</v>
      </c>
      <c r="E105" s="183" t="s">
        <v>35</v>
      </c>
      <c r="F105" s="184" t="s">
        <v>1012</v>
      </c>
      <c r="G105" s="182"/>
      <c r="H105" s="185">
        <v>72</v>
      </c>
      <c r="I105" s="186"/>
      <c r="J105" s="182"/>
      <c r="K105" s="182"/>
      <c r="L105" s="187"/>
      <c r="M105" s="188"/>
      <c r="N105" s="189"/>
      <c r="O105" s="189"/>
      <c r="P105" s="189"/>
      <c r="Q105" s="189"/>
      <c r="R105" s="189"/>
      <c r="S105" s="189"/>
      <c r="T105" s="190"/>
      <c r="AT105" s="191" t="s">
        <v>220</v>
      </c>
      <c r="AU105" s="191" t="s">
        <v>85</v>
      </c>
      <c r="AV105" s="12" t="s">
        <v>85</v>
      </c>
      <c r="AW105" s="12" t="s">
        <v>37</v>
      </c>
      <c r="AX105" s="12" t="s">
        <v>83</v>
      </c>
      <c r="AY105" s="191" t="s">
        <v>215</v>
      </c>
    </row>
    <row r="106" spans="1:65" s="2" customFormat="1" ht="24" x14ac:dyDescent="0.2">
      <c r="A106" s="34"/>
      <c r="B106" s="35"/>
      <c r="C106" s="208" t="s">
        <v>247</v>
      </c>
      <c r="D106" s="208" t="s">
        <v>366</v>
      </c>
      <c r="E106" s="209" t="s">
        <v>426</v>
      </c>
      <c r="F106" s="210" t="s">
        <v>427</v>
      </c>
      <c r="G106" s="211" t="s">
        <v>212</v>
      </c>
      <c r="H106" s="212">
        <v>23</v>
      </c>
      <c r="I106" s="213"/>
      <c r="J106" s="214">
        <f>ROUND(I106*H106,2)</f>
        <v>0</v>
      </c>
      <c r="K106" s="210" t="s">
        <v>213</v>
      </c>
      <c r="L106" s="39"/>
      <c r="M106" s="215" t="s">
        <v>35</v>
      </c>
      <c r="N106" s="216" t="s">
        <v>47</v>
      </c>
      <c r="O106" s="64"/>
      <c r="P106" s="172">
        <f>O106*H106</f>
        <v>0</v>
      </c>
      <c r="Q106" s="172">
        <v>0</v>
      </c>
      <c r="R106" s="172">
        <f>Q106*H106</f>
        <v>0</v>
      </c>
      <c r="S106" s="172">
        <v>0</v>
      </c>
      <c r="T106" s="173">
        <f>S106*H106</f>
        <v>0</v>
      </c>
      <c r="U106" s="34"/>
      <c r="V106" s="34"/>
      <c r="W106" s="34"/>
      <c r="X106" s="34"/>
      <c r="Y106" s="34"/>
      <c r="Z106" s="34"/>
      <c r="AA106" s="34"/>
      <c r="AB106" s="34"/>
      <c r="AC106" s="34"/>
      <c r="AD106" s="34"/>
      <c r="AE106" s="34"/>
      <c r="AR106" s="174" t="s">
        <v>216</v>
      </c>
      <c r="AT106" s="174" t="s">
        <v>366</v>
      </c>
      <c r="AU106" s="174" t="s">
        <v>85</v>
      </c>
      <c r="AY106" s="17" t="s">
        <v>215</v>
      </c>
      <c r="BE106" s="175">
        <f>IF(N106="základní",J106,0)</f>
        <v>0</v>
      </c>
      <c r="BF106" s="175">
        <f>IF(N106="snížená",J106,0)</f>
        <v>0</v>
      </c>
      <c r="BG106" s="175">
        <f>IF(N106="zákl. přenesená",J106,0)</f>
        <v>0</v>
      </c>
      <c r="BH106" s="175">
        <f>IF(N106="sníž. přenesená",J106,0)</f>
        <v>0</v>
      </c>
      <c r="BI106" s="175">
        <f>IF(N106="nulová",J106,0)</f>
        <v>0</v>
      </c>
      <c r="BJ106" s="17" t="s">
        <v>83</v>
      </c>
      <c r="BK106" s="175">
        <f>ROUND(I106*H106,2)</f>
        <v>0</v>
      </c>
      <c r="BL106" s="17" t="s">
        <v>216</v>
      </c>
      <c r="BM106" s="174" t="s">
        <v>428</v>
      </c>
    </row>
    <row r="107" spans="1:65" s="2" customFormat="1" ht="19.5" x14ac:dyDescent="0.2">
      <c r="A107" s="34"/>
      <c r="B107" s="35"/>
      <c r="C107" s="36"/>
      <c r="D107" s="176" t="s">
        <v>218</v>
      </c>
      <c r="E107" s="36"/>
      <c r="F107" s="177" t="s">
        <v>1037</v>
      </c>
      <c r="G107" s="36"/>
      <c r="H107" s="36"/>
      <c r="I107" s="178"/>
      <c r="J107" s="36"/>
      <c r="K107" s="36"/>
      <c r="L107" s="39"/>
      <c r="M107" s="179"/>
      <c r="N107" s="180"/>
      <c r="O107" s="64"/>
      <c r="P107" s="64"/>
      <c r="Q107" s="64"/>
      <c r="R107" s="64"/>
      <c r="S107" s="64"/>
      <c r="T107" s="65"/>
      <c r="U107" s="34"/>
      <c r="V107" s="34"/>
      <c r="W107" s="34"/>
      <c r="X107" s="34"/>
      <c r="Y107" s="34"/>
      <c r="Z107" s="34"/>
      <c r="AA107" s="34"/>
      <c r="AB107" s="34"/>
      <c r="AC107" s="34"/>
      <c r="AD107" s="34"/>
      <c r="AE107" s="34"/>
      <c r="AT107" s="17" t="s">
        <v>218</v>
      </c>
      <c r="AU107" s="17" t="s">
        <v>85</v>
      </c>
    </row>
    <row r="108" spans="1:65" s="12" customFormat="1" x14ac:dyDescent="0.2">
      <c r="B108" s="181"/>
      <c r="C108" s="182"/>
      <c r="D108" s="176" t="s">
        <v>220</v>
      </c>
      <c r="E108" s="183" t="s">
        <v>35</v>
      </c>
      <c r="F108" s="184" t="s">
        <v>1038</v>
      </c>
      <c r="G108" s="182"/>
      <c r="H108" s="185">
        <v>23</v>
      </c>
      <c r="I108" s="186"/>
      <c r="J108" s="182"/>
      <c r="K108" s="182"/>
      <c r="L108" s="187"/>
      <c r="M108" s="188"/>
      <c r="N108" s="189"/>
      <c r="O108" s="189"/>
      <c r="P108" s="189"/>
      <c r="Q108" s="189"/>
      <c r="R108" s="189"/>
      <c r="S108" s="189"/>
      <c r="T108" s="190"/>
      <c r="AT108" s="191" t="s">
        <v>220</v>
      </c>
      <c r="AU108" s="191" t="s">
        <v>85</v>
      </c>
      <c r="AV108" s="12" t="s">
        <v>85</v>
      </c>
      <c r="AW108" s="12" t="s">
        <v>37</v>
      </c>
      <c r="AX108" s="12" t="s">
        <v>83</v>
      </c>
      <c r="AY108" s="191" t="s">
        <v>215</v>
      </c>
    </row>
    <row r="109" spans="1:65" s="2" customFormat="1" ht="48" x14ac:dyDescent="0.2">
      <c r="A109" s="34"/>
      <c r="B109" s="35"/>
      <c r="C109" s="208" t="s">
        <v>214</v>
      </c>
      <c r="D109" s="208" t="s">
        <v>366</v>
      </c>
      <c r="E109" s="209" t="s">
        <v>442</v>
      </c>
      <c r="F109" s="210" t="s">
        <v>443</v>
      </c>
      <c r="G109" s="211" t="s">
        <v>402</v>
      </c>
      <c r="H109" s="212">
        <v>1000</v>
      </c>
      <c r="I109" s="213"/>
      <c r="J109" s="214">
        <f>ROUND(I109*H109,2)</f>
        <v>0</v>
      </c>
      <c r="K109" s="210" t="s">
        <v>213</v>
      </c>
      <c r="L109" s="39"/>
      <c r="M109" s="215" t="s">
        <v>35</v>
      </c>
      <c r="N109" s="216" t="s">
        <v>47</v>
      </c>
      <c r="O109" s="64"/>
      <c r="P109" s="172">
        <f>O109*H109</f>
        <v>0</v>
      </c>
      <c r="Q109" s="172">
        <v>0</v>
      </c>
      <c r="R109" s="172">
        <f>Q109*H109</f>
        <v>0</v>
      </c>
      <c r="S109" s="172">
        <v>0</v>
      </c>
      <c r="T109" s="173">
        <f>S109*H109</f>
        <v>0</v>
      </c>
      <c r="U109" s="34"/>
      <c r="V109" s="34"/>
      <c r="W109" s="34"/>
      <c r="X109" s="34"/>
      <c r="Y109" s="34"/>
      <c r="Z109" s="34"/>
      <c r="AA109" s="34"/>
      <c r="AB109" s="34"/>
      <c r="AC109" s="34"/>
      <c r="AD109" s="34"/>
      <c r="AE109" s="34"/>
      <c r="AR109" s="174" t="s">
        <v>216</v>
      </c>
      <c r="AT109" s="174" t="s">
        <v>366</v>
      </c>
      <c r="AU109" s="174" t="s">
        <v>85</v>
      </c>
      <c r="AY109" s="17" t="s">
        <v>215</v>
      </c>
      <c r="BE109" s="175">
        <f>IF(N109="základní",J109,0)</f>
        <v>0</v>
      </c>
      <c r="BF109" s="175">
        <f>IF(N109="snížená",J109,0)</f>
        <v>0</v>
      </c>
      <c r="BG109" s="175">
        <f>IF(N109="zákl. přenesená",J109,0)</f>
        <v>0</v>
      </c>
      <c r="BH109" s="175">
        <f>IF(N109="sníž. přenesená",J109,0)</f>
        <v>0</v>
      </c>
      <c r="BI109" s="175">
        <f>IF(N109="nulová",J109,0)</f>
        <v>0</v>
      </c>
      <c r="BJ109" s="17" t="s">
        <v>83</v>
      </c>
      <c r="BK109" s="175">
        <f>ROUND(I109*H109,2)</f>
        <v>0</v>
      </c>
      <c r="BL109" s="17" t="s">
        <v>216</v>
      </c>
      <c r="BM109" s="174" t="s">
        <v>849</v>
      </c>
    </row>
    <row r="110" spans="1:65" s="2" customFormat="1" ht="19.5" x14ac:dyDescent="0.2">
      <c r="A110" s="34"/>
      <c r="B110" s="35"/>
      <c r="C110" s="36"/>
      <c r="D110" s="176" t="s">
        <v>218</v>
      </c>
      <c r="E110" s="36"/>
      <c r="F110" s="177" t="s">
        <v>1039</v>
      </c>
      <c r="G110" s="36"/>
      <c r="H110" s="36"/>
      <c r="I110" s="178"/>
      <c r="J110" s="36"/>
      <c r="K110" s="36"/>
      <c r="L110" s="39"/>
      <c r="M110" s="179"/>
      <c r="N110" s="180"/>
      <c r="O110" s="64"/>
      <c r="P110" s="64"/>
      <c r="Q110" s="64"/>
      <c r="R110" s="64"/>
      <c r="S110" s="64"/>
      <c r="T110" s="65"/>
      <c r="U110" s="34"/>
      <c r="V110" s="34"/>
      <c r="W110" s="34"/>
      <c r="X110" s="34"/>
      <c r="Y110" s="34"/>
      <c r="Z110" s="34"/>
      <c r="AA110" s="34"/>
      <c r="AB110" s="34"/>
      <c r="AC110" s="34"/>
      <c r="AD110" s="34"/>
      <c r="AE110" s="34"/>
      <c r="AT110" s="17" t="s">
        <v>218</v>
      </c>
      <c r="AU110" s="17" t="s">
        <v>85</v>
      </c>
    </row>
    <row r="111" spans="1:65" s="12" customFormat="1" x14ac:dyDescent="0.2">
      <c r="B111" s="181"/>
      <c r="C111" s="182"/>
      <c r="D111" s="176" t="s">
        <v>220</v>
      </c>
      <c r="E111" s="183" t="s">
        <v>35</v>
      </c>
      <c r="F111" s="184" t="s">
        <v>1040</v>
      </c>
      <c r="G111" s="182"/>
      <c r="H111" s="185">
        <v>1000</v>
      </c>
      <c r="I111" s="186"/>
      <c r="J111" s="182"/>
      <c r="K111" s="182"/>
      <c r="L111" s="187"/>
      <c r="M111" s="188"/>
      <c r="N111" s="189"/>
      <c r="O111" s="189"/>
      <c r="P111" s="189"/>
      <c r="Q111" s="189"/>
      <c r="R111" s="189"/>
      <c r="S111" s="189"/>
      <c r="T111" s="190"/>
      <c r="AT111" s="191" t="s">
        <v>220</v>
      </c>
      <c r="AU111" s="191" t="s">
        <v>85</v>
      </c>
      <c r="AV111" s="12" t="s">
        <v>85</v>
      </c>
      <c r="AW111" s="12" t="s">
        <v>37</v>
      </c>
      <c r="AX111" s="12" t="s">
        <v>83</v>
      </c>
      <c r="AY111" s="191" t="s">
        <v>215</v>
      </c>
    </row>
    <row r="112" spans="1:65" s="2" customFormat="1" ht="48" x14ac:dyDescent="0.2">
      <c r="A112" s="34"/>
      <c r="B112" s="35"/>
      <c r="C112" s="208" t="s">
        <v>255</v>
      </c>
      <c r="D112" s="208" t="s">
        <v>366</v>
      </c>
      <c r="E112" s="209" t="s">
        <v>447</v>
      </c>
      <c r="F112" s="210" t="s">
        <v>448</v>
      </c>
      <c r="G112" s="211" t="s">
        <v>402</v>
      </c>
      <c r="H112" s="212">
        <v>1000</v>
      </c>
      <c r="I112" s="213"/>
      <c r="J112" s="214">
        <f>ROUND(I112*H112,2)</f>
        <v>0</v>
      </c>
      <c r="K112" s="210" t="s">
        <v>213</v>
      </c>
      <c r="L112" s="39"/>
      <c r="M112" s="215" t="s">
        <v>35</v>
      </c>
      <c r="N112" s="216" t="s">
        <v>47</v>
      </c>
      <c r="O112" s="64"/>
      <c r="P112" s="172">
        <f>O112*H112</f>
        <v>0</v>
      </c>
      <c r="Q112" s="172">
        <v>0</v>
      </c>
      <c r="R112" s="172">
        <f>Q112*H112</f>
        <v>0</v>
      </c>
      <c r="S112" s="172">
        <v>0</v>
      </c>
      <c r="T112" s="173">
        <f>S112*H112</f>
        <v>0</v>
      </c>
      <c r="U112" s="34"/>
      <c r="V112" s="34"/>
      <c r="W112" s="34"/>
      <c r="X112" s="34"/>
      <c r="Y112" s="34"/>
      <c r="Z112" s="34"/>
      <c r="AA112" s="34"/>
      <c r="AB112" s="34"/>
      <c r="AC112" s="34"/>
      <c r="AD112" s="34"/>
      <c r="AE112" s="34"/>
      <c r="AR112" s="174" t="s">
        <v>216</v>
      </c>
      <c r="AT112" s="174" t="s">
        <v>366</v>
      </c>
      <c r="AU112" s="174" t="s">
        <v>85</v>
      </c>
      <c r="AY112" s="17" t="s">
        <v>215</v>
      </c>
      <c r="BE112" s="175">
        <f>IF(N112="základní",J112,0)</f>
        <v>0</v>
      </c>
      <c r="BF112" s="175">
        <f>IF(N112="snížená",J112,0)</f>
        <v>0</v>
      </c>
      <c r="BG112" s="175">
        <f>IF(N112="zákl. přenesená",J112,0)</f>
        <v>0</v>
      </c>
      <c r="BH112" s="175">
        <f>IF(N112="sníž. přenesená",J112,0)</f>
        <v>0</v>
      </c>
      <c r="BI112" s="175">
        <f>IF(N112="nulová",J112,0)</f>
        <v>0</v>
      </c>
      <c r="BJ112" s="17" t="s">
        <v>83</v>
      </c>
      <c r="BK112" s="175">
        <f>ROUND(I112*H112,2)</f>
        <v>0</v>
      </c>
      <c r="BL112" s="17" t="s">
        <v>216</v>
      </c>
      <c r="BM112" s="174" t="s">
        <v>851</v>
      </c>
    </row>
    <row r="113" spans="1:65" s="2" customFormat="1" ht="19.5" x14ac:dyDescent="0.2">
      <c r="A113" s="34"/>
      <c r="B113" s="35"/>
      <c r="C113" s="36"/>
      <c r="D113" s="176" t="s">
        <v>218</v>
      </c>
      <c r="E113" s="36"/>
      <c r="F113" s="177" t="s">
        <v>1039</v>
      </c>
      <c r="G113" s="36"/>
      <c r="H113" s="36"/>
      <c r="I113" s="178"/>
      <c r="J113" s="36"/>
      <c r="K113" s="36"/>
      <c r="L113" s="39"/>
      <c r="M113" s="179"/>
      <c r="N113" s="180"/>
      <c r="O113" s="64"/>
      <c r="P113" s="64"/>
      <c r="Q113" s="64"/>
      <c r="R113" s="64"/>
      <c r="S113" s="64"/>
      <c r="T113" s="65"/>
      <c r="U113" s="34"/>
      <c r="V113" s="34"/>
      <c r="W113" s="34"/>
      <c r="X113" s="34"/>
      <c r="Y113" s="34"/>
      <c r="Z113" s="34"/>
      <c r="AA113" s="34"/>
      <c r="AB113" s="34"/>
      <c r="AC113" s="34"/>
      <c r="AD113" s="34"/>
      <c r="AE113" s="34"/>
      <c r="AT113" s="17" t="s">
        <v>218</v>
      </c>
      <c r="AU113" s="17" t="s">
        <v>85</v>
      </c>
    </row>
    <row r="114" spans="1:65" s="12" customFormat="1" x14ac:dyDescent="0.2">
      <c r="B114" s="181"/>
      <c r="C114" s="182"/>
      <c r="D114" s="176" t="s">
        <v>220</v>
      </c>
      <c r="E114" s="183" t="s">
        <v>35</v>
      </c>
      <c r="F114" s="184" t="s">
        <v>1041</v>
      </c>
      <c r="G114" s="182"/>
      <c r="H114" s="185">
        <v>1000</v>
      </c>
      <c r="I114" s="186"/>
      <c r="J114" s="182"/>
      <c r="K114" s="182"/>
      <c r="L114" s="187"/>
      <c r="M114" s="188"/>
      <c r="N114" s="189"/>
      <c r="O114" s="189"/>
      <c r="P114" s="189"/>
      <c r="Q114" s="189"/>
      <c r="R114" s="189"/>
      <c r="S114" s="189"/>
      <c r="T114" s="190"/>
      <c r="AT114" s="191" t="s">
        <v>220</v>
      </c>
      <c r="AU114" s="191" t="s">
        <v>85</v>
      </c>
      <c r="AV114" s="12" t="s">
        <v>85</v>
      </c>
      <c r="AW114" s="12" t="s">
        <v>37</v>
      </c>
      <c r="AX114" s="12" t="s">
        <v>83</v>
      </c>
      <c r="AY114" s="191" t="s">
        <v>215</v>
      </c>
    </row>
    <row r="115" spans="1:65" s="2" customFormat="1" ht="66.75" customHeight="1" x14ac:dyDescent="0.2">
      <c r="A115" s="34"/>
      <c r="B115" s="35"/>
      <c r="C115" s="208" t="s">
        <v>259</v>
      </c>
      <c r="D115" s="208" t="s">
        <v>366</v>
      </c>
      <c r="E115" s="209" t="s">
        <v>941</v>
      </c>
      <c r="F115" s="210" t="s">
        <v>942</v>
      </c>
      <c r="G115" s="211" t="s">
        <v>438</v>
      </c>
      <c r="H115" s="212">
        <v>6</v>
      </c>
      <c r="I115" s="213"/>
      <c r="J115" s="214">
        <f>ROUND(I115*H115,2)</f>
        <v>0</v>
      </c>
      <c r="K115" s="210" t="s">
        <v>213</v>
      </c>
      <c r="L115" s="39"/>
      <c r="M115" s="215" t="s">
        <v>35</v>
      </c>
      <c r="N115" s="216" t="s">
        <v>47</v>
      </c>
      <c r="O115" s="64"/>
      <c r="P115" s="172">
        <f>O115*H115</f>
        <v>0</v>
      </c>
      <c r="Q115" s="172">
        <v>0</v>
      </c>
      <c r="R115" s="172">
        <f>Q115*H115</f>
        <v>0</v>
      </c>
      <c r="S115" s="172">
        <v>0</v>
      </c>
      <c r="T115" s="173">
        <f>S115*H115</f>
        <v>0</v>
      </c>
      <c r="U115" s="34"/>
      <c r="V115" s="34"/>
      <c r="W115" s="34"/>
      <c r="X115" s="34"/>
      <c r="Y115" s="34"/>
      <c r="Z115" s="34"/>
      <c r="AA115" s="34"/>
      <c r="AB115" s="34"/>
      <c r="AC115" s="34"/>
      <c r="AD115" s="34"/>
      <c r="AE115" s="34"/>
      <c r="AR115" s="174" t="s">
        <v>216</v>
      </c>
      <c r="AT115" s="174" t="s">
        <v>366</v>
      </c>
      <c r="AU115" s="174" t="s">
        <v>85</v>
      </c>
      <c r="AY115" s="17" t="s">
        <v>215</v>
      </c>
      <c r="BE115" s="175">
        <f>IF(N115="základní",J115,0)</f>
        <v>0</v>
      </c>
      <c r="BF115" s="175">
        <f>IF(N115="snížená",J115,0)</f>
        <v>0</v>
      </c>
      <c r="BG115" s="175">
        <f>IF(N115="zákl. přenesená",J115,0)</f>
        <v>0</v>
      </c>
      <c r="BH115" s="175">
        <f>IF(N115="sníž. přenesená",J115,0)</f>
        <v>0</v>
      </c>
      <c r="BI115" s="175">
        <f>IF(N115="nulová",J115,0)</f>
        <v>0</v>
      </c>
      <c r="BJ115" s="17" t="s">
        <v>83</v>
      </c>
      <c r="BK115" s="175">
        <f>ROUND(I115*H115,2)</f>
        <v>0</v>
      </c>
      <c r="BL115" s="17" t="s">
        <v>216</v>
      </c>
      <c r="BM115" s="174" t="s">
        <v>943</v>
      </c>
    </row>
    <row r="116" spans="1:65" s="12" customFormat="1" x14ac:dyDescent="0.2">
      <c r="B116" s="181"/>
      <c r="C116" s="182"/>
      <c r="D116" s="176" t="s">
        <v>220</v>
      </c>
      <c r="E116" s="183" t="s">
        <v>35</v>
      </c>
      <c r="F116" s="184" t="s">
        <v>232</v>
      </c>
      <c r="G116" s="182"/>
      <c r="H116" s="185">
        <v>6</v>
      </c>
      <c r="I116" s="186"/>
      <c r="J116" s="182"/>
      <c r="K116" s="182"/>
      <c r="L116" s="187"/>
      <c r="M116" s="188"/>
      <c r="N116" s="189"/>
      <c r="O116" s="189"/>
      <c r="P116" s="189"/>
      <c r="Q116" s="189"/>
      <c r="R116" s="189"/>
      <c r="S116" s="189"/>
      <c r="T116" s="190"/>
      <c r="AT116" s="191" t="s">
        <v>220</v>
      </c>
      <c r="AU116" s="191" t="s">
        <v>85</v>
      </c>
      <c r="AV116" s="12" t="s">
        <v>85</v>
      </c>
      <c r="AW116" s="12" t="s">
        <v>37</v>
      </c>
      <c r="AX116" s="12" t="s">
        <v>83</v>
      </c>
      <c r="AY116" s="191" t="s">
        <v>215</v>
      </c>
    </row>
    <row r="117" spans="1:65" s="2" customFormat="1" ht="55.5" customHeight="1" x14ac:dyDescent="0.2">
      <c r="A117" s="34"/>
      <c r="B117" s="35"/>
      <c r="C117" s="208" t="s">
        <v>263</v>
      </c>
      <c r="D117" s="208" t="s">
        <v>366</v>
      </c>
      <c r="E117" s="209" t="s">
        <v>436</v>
      </c>
      <c r="F117" s="210" t="s">
        <v>437</v>
      </c>
      <c r="G117" s="211" t="s">
        <v>438</v>
      </c>
      <c r="H117" s="212">
        <v>5</v>
      </c>
      <c r="I117" s="213"/>
      <c r="J117" s="214">
        <f>ROUND(I117*H117,2)</f>
        <v>0</v>
      </c>
      <c r="K117" s="210" t="s">
        <v>213</v>
      </c>
      <c r="L117" s="39"/>
      <c r="M117" s="215" t="s">
        <v>35</v>
      </c>
      <c r="N117" s="216" t="s">
        <v>47</v>
      </c>
      <c r="O117" s="64"/>
      <c r="P117" s="172">
        <f>O117*H117</f>
        <v>0</v>
      </c>
      <c r="Q117" s="172">
        <v>0</v>
      </c>
      <c r="R117" s="172">
        <f>Q117*H117</f>
        <v>0</v>
      </c>
      <c r="S117" s="172">
        <v>0</v>
      </c>
      <c r="T117" s="173">
        <f>S117*H117</f>
        <v>0</v>
      </c>
      <c r="U117" s="34"/>
      <c r="V117" s="34"/>
      <c r="W117" s="34"/>
      <c r="X117" s="34"/>
      <c r="Y117" s="34"/>
      <c r="Z117" s="34"/>
      <c r="AA117" s="34"/>
      <c r="AB117" s="34"/>
      <c r="AC117" s="34"/>
      <c r="AD117" s="34"/>
      <c r="AE117" s="34"/>
      <c r="AR117" s="174" t="s">
        <v>216</v>
      </c>
      <c r="AT117" s="174" t="s">
        <v>366</v>
      </c>
      <c r="AU117" s="174" t="s">
        <v>85</v>
      </c>
      <c r="AY117" s="17" t="s">
        <v>215</v>
      </c>
      <c r="BE117" s="175">
        <f>IF(N117="základní",J117,0)</f>
        <v>0</v>
      </c>
      <c r="BF117" s="175">
        <f>IF(N117="snížená",J117,0)</f>
        <v>0</v>
      </c>
      <c r="BG117" s="175">
        <f>IF(N117="zákl. přenesená",J117,0)</f>
        <v>0</v>
      </c>
      <c r="BH117" s="175">
        <f>IF(N117="sníž. přenesená",J117,0)</f>
        <v>0</v>
      </c>
      <c r="BI117" s="175">
        <f>IF(N117="nulová",J117,0)</f>
        <v>0</v>
      </c>
      <c r="BJ117" s="17" t="s">
        <v>83</v>
      </c>
      <c r="BK117" s="175">
        <f>ROUND(I117*H117,2)</f>
        <v>0</v>
      </c>
      <c r="BL117" s="17" t="s">
        <v>216</v>
      </c>
      <c r="BM117" s="174" t="s">
        <v>439</v>
      </c>
    </row>
    <row r="118" spans="1:65" s="2" customFormat="1" ht="29.25" x14ac:dyDescent="0.2">
      <c r="A118" s="34"/>
      <c r="B118" s="35"/>
      <c r="C118" s="36"/>
      <c r="D118" s="176" t="s">
        <v>218</v>
      </c>
      <c r="E118" s="36"/>
      <c r="F118" s="177" t="s">
        <v>944</v>
      </c>
      <c r="G118" s="36"/>
      <c r="H118" s="36"/>
      <c r="I118" s="178"/>
      <c r="J118" s="36"/>
      <c r="K118" s="36"/>
      <c r="L118" s="39"/>
      <c r="M118" s="179"/>
      <c r="N118" s="180"/>
      <c r="O118" s="64"/>
      <c r="P118" s="64"/>
      <c r="Q118" s="64"/>
      <c r="R118" s="64"/>
      <c r="S118" s="64"/>
      <c r="T118" s="65"/>
      <c r="U118" s="34"/>
      <c r="V118" s="34"/>
      <c r="W118" s="34"/>
      <c r="X118" s="34"/>
      <c r="Y118" s="34"/>
      <c r="Z118" s="34"/>
      <c r="AA118" s="34"/>
      <c r="AB118" s="34"/>
      <c r="AC118" s="34"/>
      <c r="AD118" s="34"/>
      <c r="AE118" s="34"/>
      <c r="AT118" s="17" t="s">
        <v>218</v>
      </c>
      <c r="AU118" s="17" t="s">
        <v>85</v>
      </c>
    </row>
    <row r="119" spans="1:65" s="12" customFormat="1" x14ac:dyDescent="0.2">
      <c r="B119" s="181"/>
      <c r="C119" s="182"/>
      <c r="D119" s="176" t="s">
        <v>220</v>
      </c>
      <c r="E119" s="183" t="s">
        <v>35</v>
      </c>
      <c r="F119" s="184" t="s">
        <v>1042</v>
      </c>
      <c r="G119" s="182"/>
      <c r="H119" s="185">
        <v>5</v>
      </c>
      <c r="I119" s="186"/>
      <c r="J119" s="182"/>
      <c r="K119" s="182"/>
      <c r="L119" s="187"/>
      <c r="M119" s="188"/>
      <c r="N119" s="189"/>
      <c r="O119" s="189"/>
      <c r="P119" s="189"/>
      <c r="Q119" s="189"/>
      <c r="R119" s="189"/>
      <c r="S119" s="189"/>
      <c r="T119" s="190"/>
      <c r="AT119" s="191" t="s">
        <v>220</v>
      </c>
      <c r="AU119" s="191" t="s">
        <v>85</v>
      </c>
      <c r="AV119" s="12" t="s">
        <v>85</v>
      </c>
      <c r="AW119" s="12" t="s">
        <v>37</v>
      </c>
      <c r="AX119" s="12" t="s">
        <v>83</v>
      </c>
      <c r="AY119" s="191" t="s">
        <v>215</v>
      </c>
    </row>
    <row r="120" spans="1:65" s="2" customFormat="1" ht="48" x14ac:dyDescent="0.2">
      <c r="A120" s="34"/>
      <c r="B120" s="35"/>
      <c r="C120" s="208" t="s">
        <v>267</v>
      </c>
      <c r="D120" s="208" t="s">
        <v>366</v>
      </c>
      <c r="E120" s="209" t="s">
        <v>852</v>
      </c>
      <c r="F120" s="210" t="s">
        <v>853</v>
      </c>
      <c r="G120" s="211" t="s">
        <v>438</v>
      </c>
      <c r="H120" s="212">
        <v>5</v>
      </c>
      <c r="I120" s="213"/>
      <c r="J120" s="214">
        <f>ROUND(I120*H120,2)</f>
        <v>0</v>
      </c>
      <c r="K120" s="210" t="s">
        <v>213</v>
      </c>
      <c r="L120" s="39"/>
      <c r="M120" s="215" t="s">
        <v>35</v>
      </c>
      <c r="N120" s="216" t="s">
        <v>47</v>
      </c>
      <c r="O120" s="64"/>
      <c r="P120" s="172">
        <f>O120*H120</f>
        <v>0</v>
      </c>
      <c r="Q120" s="172">
        <v>0</v>
      </c>
      <c r="R120" s="172">
        <f>Q120*H120</f>
        <v>0</v>
      </c>
      <c r="S120" s="172">
        <v>0</v>
      </c>
      <c r="T120" s="173">
        <f>S120*H120</f>
        <v>0</v>
      </c>
      <c r="U120" s="34"/>
      <c r="V120" s="34"/>
      <c r="W120" s="34"/>
      <c r="X120" s="34"/>
      <c r="Y120" s="34"/>
      <c r="Z120" s="34"/>
      <c r="AA120" s="34"/>
      <c r="AB120" s="34"/>
      <c r="AC120" s="34"/>
      <c r="AD120" s="34"/>
      <c r="AE120" s="34"/>
      <c r="AR120" s="174" t="s">
        <v>216</v>
      </c>
      <c r="AT120" s="174" t="s">
        <v>366</v>
      </c>
      <c r="AU120" s="174" t="s">
        <v>85</v>
      </c>
      <c r="AY120" s="17" t="s">
        <v>215</v>
      </c>
      <c r="BE120" s="175">
        <f>IF(N120="základní",J120,0)</f>
        <v>0</v>
      </c>
      <c r="BF120" s="175">
        <f>IF(N120="snížená",J120,0)</f>
        <v>0</v>
      </c>
      <c r="BG120" s="175">
        <f>IF(N120="zákl. přenesená",J120,0)</f>
        <v>0</v>
      </c>
      <c r="BH120" s="175">
        <f>IF(N120="sníž. přenesená",J120,0)</f>
        <v>0</v>
      </c>
      <c r="BI120" s="175">
        <f>IF(N120="nulová",J120,0)</f>
        <v>0</v>
      </c>
      <c r="BJ120" s="17" t="s">
        <v>83</v>
      </c>
      <c r="BK120" s="175">
        <f>ROUND(I120*H120,2)</f>
        <v>0</v>
      </c>
      <c r="BL120" s="17" t="s">
        <v>216</v>
      </c>
      <c r="BM120" s="174" t="s">
        <v>854</v>
      </c>
    </row>
    <row r="121" spans="1:65" s="12" customFormat="1" x14ac:dyDescent="0.2">
      <c r="B121" s="181"/>
      <c r="C121" s="182"/>
      <c r="D121" s="176" t="s">
        <v>220</v>
      </c>
      <c r="E121" s="183" t="s">
        <v>35</v>
      </c>
      <c r="F121" s="184" t="s">
        <v>1042</v>
      </c>
      <c r="G121" s="182"/>
      <c r="H121" s="185">
        <v>5</v>
      </c>
      <c r="I121" s="186"/>
      <c r="J121" s="182"/>
      <c r="K121" s="182"/>
      <c r="L121" s="187"/>
      <c r="M121" s="188"/>
      <c r="N121" s="189"/>
      <c r="O121" s="189"/>
      <c r="P121" s="189"/>
      <c r="Q121" s="189"/>
      <c r="R121" s="189"/>
      <c r="S121" s="189"/>
      <c r="T121" s="190"/>
      <c r="AT121" s="191" t="s">
        <v>220</v>
      </c>
      <c r="AU121" s="191" t="s">
        <v>85</v>
      </c>
      <c r="AV121" s="12" t="s">
        <v>85</v>
      </c>
      <c r="AW121" s="12" t="s">
        <v>37</v>
      </c>
      <c r="AX121" s="12" t="s">
        <v>83</v>
      </c>
      <c r="AY121" s="191" t="s">
        <v>215</v>
      </c>
    </row>
    <row r="122" spans="1:65" s="2" customFormat="1" ht="33" customHeight="1" x14ac:dyDescent="0.2">
      <c r="A122" s="34"/>
      <c r="B122" s="35"/>
      <c r="C122" s="208" t="s">
        <v>272</v>
      </c>
      <c r="D122" s="208" t="s">
        <v>366</v>
      </c>
      <c r="E122" s="209" t="s">
        <v>394</v>
      </c>
      <c r="F122" s="210" t="s">
        <v>395</v>
      </c>
      <c r="G122" s="211" t="s">
        <v>396</v>
      </c>
      <c r="H122" s="212">
        <v>0.5</v>
      </c>
      <c r="I122" s="213"/>
      <c r="J122" s="214">
        <f>ROUND(I122*H122,2)</f>
        <v>0</v>
      </c>
      <c r="K122" s="210" t="s">
        <v>213</v>
      </c>
      <c r="L122" s="39"/>
      <c r="M122" s="215" t="s">
        <v>35</v>
      </c>
      <c r="N122" s="216" t="s">
        <v>47</v>
      </c>
      <c r="O122" s="64"/>
      <c r="P122" s="172">
        <f>O122*H122</f>
        <v>0</v>
      </c>
      <c r="Q122" s="172">
        <v>0</v>
      </c>
      <c r="R122" s="172">
        <f>Q122*H122</f>
        <v>0</v>
      </c>
      <c r="S122" s="172">
        <v>0</v>
      </c>
      <c r="T122" s="173">
        <f>S122*H122</f>
        <v>0</v>
      </c>
      <c r="U122" s="34"/>
      <c r="V122" s="34"/>
      <c r="W122" s="34"/>
      <c r="X122" s="34"/>
      <c r="Y122" s="34"/>
      <c r="Z122" s="34"/>
      <c r="AA122" s="34"/>
      <c r="AB122" s="34"/>
      <c r="AC122" s="34"/>
      <c r="AD122" s="34"/>
      <c r="AE122" s="34"/>
      <c r="AR122" s="174" t="s">
        <v>216</v>
      </c>
      <c r="AT122" s="174" t="s">
        <v>366</v>
      </c>
      <c r="AU122" s="174" t="s">
        <v>85</v>
      </c>
      <c r="AY122" s="17" t="s">
        <v>215</v>
      </c>
      <c r="BE122" s="175">
        <f>IF(N122="základní",J122,0)</f>
        <v>0</v>
      </c>
      <c r="BF122" s="175">
        <f>IF(N122="snížená",J122,0)</f>
        <v>0</v>
      </c>
      <c r="BG122" s="175">
        <f>IF(N122="zákl. přenesená",J122,0)</f>
        <v>0</v>
      </c>
      <c r="BH122" s="175">
        <f>IF(N122="sníž. přenesená",J122,0)</f>
        <v>0</v>
      </c>
      <c r="BI122" s="175">
        <f>IF(N122="nulová",J122,0)</f>
        <v>0</v>
      </c>
      <c r="BJ122" s="17" t="s">
        <v>83</v>
      </c>
      <c r="BK122" s="175">
        <f>ROUND(I122*H122,2)</f>
        <v>0</v>
      </c>
      <c r="BL122" s="17" t="s">
        <v>216</v>
      </c>
      <c r="BM122" s="174" t="s">
        <v>946</v>
      </c>
    </row>
    <row r="123" spans="1:65" s="12" customFormat="1" x14ac:dyDescent="0.2">
      <c r="B123" s="181"/>
      <c r="C123" s="182"/>
      <c r="D123" s="176" t="s">
        <v>220</v>
      </c>
      <c r="E123" s="183" t="s">
        <v>35</v>
      </c>
      <c r="F123" s="184" t="s">
        <v>1043</v>
      </c>
      <c r="G123" s="182"/>
      <c r="H123" s="185">
        <v>0.5</v>
      </c>
      <c r="I123" s="186"/>
      <c r="J123" s="182"/>
      <c r="K123" s="182"/>
      <c r="L123" s="187"/>
      <c r="M123" s="188"/>
      <c r="N123" s="189"/>
      <c r="O123" s="189"/>
      <c r="P123" s="189"/>
      <c r="Q123" s="189"/>
      <c r="R123" s="189"/>
      <c r="S123" s="189"/>
      <c r="T123" s="190"/>
      <c r="AT123" s="191" t="s">
        <v>220</v>
      </c>
      <c r="AU123" s="191" t="s">
        <v>85</v>
      </c>
      <c r="AV123" s="12" t="s">
        <v>85</v>
      </c>
      <c r="AW123" s="12" t="s">
        <v>37</v>
      </c>
      <c r="AX123" s="12" t="s">
        <v>83</v>
      </c>
      <c r="AY123" s="191" t="s">
        <v>215</v>
      </c>
    </row>
    <row r="124" spans="1:65" s="2" customFormat="1" ht="60" x14ac:dyDescent="0.2">
      <c r="A124" s="34"/>
      <c r="B124" s="35"/>
      <c r="C124" s="208" t="s">
        <v>276</v>
      </c>
      <c r="D124" s="208" t="s">
        <v>366</v>
      </c>
      <c r="E124" s="209" t="s">
        <v>866</v>
      </c>
      <c r="F124" s="210" t="s">
        <v>867</v>
      </c>
      <c r="G124" s="211" t="s">
        <v>396</v>
      </c>
      <c r="H124" s="212">
        <v>0.5</v>
      </c>
      <c r="I124" s="213"/>
      <c r="J124" s="214">
        <f>ROUND(I124*H124,2)</f>
        <v>0</v>
      </c>
      <c r="K124" s="210" t="s">
        <v>213</v>
      </c>
      <c r="L124" s="39"/>
      <c r="M124" s="215" t="s">
        <v>35</v>
      </c>
      <c r="N124" s="216" t="s">
        <v>47</v>
      </c>
      <c r="O124" s="64"/>
      <c r="P124" s="172">
        <f>O124*H124</f>
        <v>0</v>
      </c>
      <c r="Q124" s="172">
        <v>0</v>
      </c>
      <c r="R124" s="172">
        <f>Q124*H124</f>
        <v>0</v>
      </c>
      <c r="S124" s="172">
        <v>0</v>
      </c>
      <c r="T124" s="173">
        <f>S124*H124</f>
        <v>0</v>
      </c>
      <c r="U124" s="34"/>
      <c r="V124" s="34"/>
      <c r="W124" s="34"/>
      <c r="X124" s="34"/>
      <c r="Y124" s="34"/>
      <c r="Z124" s="34"/>
      <c r="AA124" s="34"/>
      <c r="AB124" s="34"/>
      <c r="AC124" s="34"/>
      <c r="AD124" s="34"/>
      <c r="AE124" s="34"/>
      <c r="AR124" s="174" t="s">
        <v>216</v>
      </c>
      <c r="AT124" s="174" t="s">
        <v>366</v>
      </c>
      <c r="AU124" s="174" t="s">
        <v>85</v>
      </c>
      <c r="AY124" s="17" t="s">
        <v>215</v>
      </c>
      <c r="BE124" s="175">
        <f>IF(N124="základní",J124,0)</f>
        <v>0</v>
      </c>
      <c r="BF124" s="175">
        <f>IF(N124="snížená",J124,0)</f>
        <v>0</v>
      </c>
      <c r="BG124" s="175">
        <f>IF(N124="zákl. přenesená",J124,0)</f>
        <v>0</v>
      </c>
      <c r="BH124" s="175">
        <f>IF(N124="sníž. přenesená",J124,0)</f>
        <v>0</v>
      </c>
      <c r="BI124" s="175">
        <f>IF(N124="nulová",J124,0)</f>
        <v>0</v>
      </c>
      <c r="BJ124" s="17" t="s">
        <v>83</v>
      </c>
      <c r="BK124" s="175">
        <f>ROUND(I124*H124,2)</f>
        <v>0</v>
      </c>
      <c r="BL124" s="17" t="s">
        <v>216</v>
      </c>
      <c r="BM124" s="174" t="s">
        <v>948</v>
      </c>
    </row>
    <row r="125" spans="1:65" s="12" customFormat="1" x14ac:dyDescent="0.2">
      <c r="B125" s="181"/>
      <c r="C125" s="182"/>
      <c r="D125" s="176" t="s">
        <v>220</v>
      </c>
      <c r="E125" s="183" t="s">
        <v>35</v>
      </c>
      <c r="F125" s="184" t="s">
        <v>1043</v>
      </c>
      <c r="G125" s="182"/>
      <c r="H125" s="185">
        <v>0.5</v>
      </c>
      <c r="I125" s="186"/>
      <c r="J125" s="182"/>
      <c r="K125" s="182"/>
      <c r="L125" s="187"/>
      <c r="M125" s="188"/>
      <c r="N125" s="189"/>
      <c r="O125" s="189"/>
      <c r="P125" s="189"/>
      <c r="Q125" s="189"/>
      <c r="R125" s="189"/>
      <c r="S125" s="189"/>
      <c r="T125" s="190"/>
      <c r="AT125" s="191" t="s">
        <v>220</v>
      </c>
      <c r="AU125" s="191" t="s">
        <v>85</v>
      </c>
      <c r="AV125" s="12" t="s">
        <v>85</v>
      </c>
      <c r="AW125" s="12" t="s">
        <v>37</v>
      </c>
      <c r="AX125" s="12" t="s">
        <v>83</v>
      </c>
      <c r="AY125" s="191" t="s">
        <v>215</v>
      </c>
    </row>
    <row r="126" spans="1:65" s="2" customFormat="1" ht="24" x14ac:dyDescent="0.2">
      <c r="A126" s="34"/>
      <c r="B126" s="35"/>
      <c r="C126" s="208" t="s">
        <v>8</v>
      </c>
      <c r="D126" s="208" t="s">
        <v>366</v>
      </c>
      <c r="E126" s="209" t="s">
        <v>480</v>
      </c>
      <c r="F126" s="210" t="s">
        <v>481</v>
      </c>
      <c r="G126" s="211" t="s">
        <v>353</v>
      </c>
      <c r="H126" s="212">
        <v>1.3320000000000001</v>
      </c>
      <c r="I126" s="213"/>
      <c r="J126" s="214">
        <f>ROUND(I126*H126,2)</f>
        <v>0</v>
      </c>
      <c r="K126" s="210" t="s">
        <v>213</v>
      </c>
      <c r="L126" s="39"/>
      <c r="M126" s="215" t="s">
        <v>35</v>
      </c>
      <c r="N126" s="216" t="s">
        <v>47</v>
      </c>
      <c r="O126" s="64"/>
      <c r="P126" s="172">
        <f>O126*H126</f>
        <v>0</v>
      </c>
      <c r="Q126" s="172">
        <v>0</v>
      </c>
      <c r="R126" s="172">
        <f>Q126*H126</f>
        <v>0</v>
      </c>
      <c r="S126" s="172">
        <v>0</v>
      </c>
      <c r="T126" s="173">
        <f>S126*H126</f>
        <v>0</v>
      </c>
      <c r="U126" s="34"/>
      <c r="V126" s="34"/>
      <c r="W126" s="34"/>
      <c r="X126" s="34"/>
      <c r="Y126" s="34"/>
      <c r="Z126" s="34"/>
      <c r="AA126" s="34"/>
      <c r="AB126" s="34"/>
      <c r="AC126" s="34"/>
      <c r="AD126" s="34"/>
      <c r="AE126" s="34"/>
      <c r="AR126" s="174" t="s">
        <v>216</v>
      </c>
      <c r="AT126" s="174" t="s">
        <v>366</v>
      </c>
      <c r="AU126" s="174" t="s">
        <v>85</v>
      </c>
      <c r="AY126" s="17" t="s">
        <v>215</v>
      </c>
      <c r="BE126" s="175">
        <f>IF(N126="základní",J126,0)</f>
        <v>0</v>
      </c>
      <c r="BF126" s="175">
        <f>IF(N126="snížená",J126,0)</f>
        <v>0</v>
      </c>
      <c r="BG126" s="175">
        <f>IF(N126="zákl. přenesená",J126,0)</f>
        <v>0</v>
      </c>
      <c r="BH126" s="175">
        <f>IF(N126="sníž. přenesená",J126,0)</f>
        <v>0</v>
      </c>
      <c r="BI126" s="175">
        <f>IF(N126="nulová",J126,0)</f>
        <v>0</v>
      </c>
      <c r="BJ126" s="17" t="s">
        <v>83</v>
      </c>
      <c r="BK126" s="175">
        <f>ROUND(I126*H126,2)</f>
        <v>0</v>
      </c>
      <c r="BL126" s="17" t="s">
        <v>216</v>
      </c>
      <c r="BM126" s="174" t="s">
        <v>1044</v>
      </c>
    </row>
    <row r="127" spans="1:65" s="12" customFormat="1" x14ac:dyDescent="0.2">
      <c r="B127" s="181"/>
      <c r="C127" s="182"/>
      <c r="D127" s="176" t="s">
        <v>220</v>
      </c>
      <c r="E127" s="183" t="s">
        <v>35</v>
      </c>
      <c r="F127" s="184" t="s">
        <v>1045</v>
      </c>
      <c r="G127" s="182"/>
      <c r="H127" s="185">
        <v>1.3320000000000001</v>
      </c>
      <c r="I127" s="186"/>
      <c r="J127" s="182"/>
      <c r="K127" s="182"/>
      <c r="L127" s="187"/>
      <c r="M127" s="188"/>
      <c r="N127" s="189"/>
      <c r="O127" s="189"/>
      <c r="P127" s="189"/>
      <c r="Q127" s="189"/>
      <c r="R127" s="189"/>
      <c r="S127" s="189"/>
      <c r="T127" s="190"/>
      <c r="AT127" s="191" t="s">
        <v>220</v>
      </c>
      <c r="AU127" s="191" t="s">
        <v>85</v>
      </c>
      <c r="AV127" s="12" t="s">
        <v>85</v>
      </c>
      <c r="AW127" s="12" t="s">
        <v>37</v>
      </c>
      <c r="AX127" s="12" t="s">
        <v>83</v>
      </c>
      <c r="AY127" s="191" t="s">
        <v>215</v>
      </c>
    </row>
    <row r="128" spans="1:65" s="13" customFormat="1" ht="25.9" customHeight="1" x14ac:dyDescent="0.2">
      <c r="B128" s="192"/>
      <c r="C128" s="193"/>
      <c r="D128" s="194" t="s">
        <v>75</v>
      </c>
      <c r="E128" s="195" t="s">
        <v>490</v>
      </c>
      <c r="F128" s="195" t="s">
        <v>491</v>
      </c>
      <c r="G128" s="193"/>
      <c r="H128" s="193"/>
      <c r="I128" s="196"/>
      <c r="J128" s="197">
        <f>BK128</f>
        <v>0</v>
      </c>
      <c r="K128" s="193"/>
      <c r="L128" s="198"/>
      <c r="M128" s="199"/>
      <c r="N128" s="200"/>
      <c r="O128" s="200"/>
      <c r="P128" s="201">
        <f>SUM(P129:P172)</f>
        <v>0</v>
      </c>
      <c r="Q128" s="200"/>
      <c r="R128" s="201">
        <f>SUM(R129:R172)</f>
        <v>0</v>
      </c>
      <c r="S128" s="200"/>
      <c r="T128" s="202">
        <f>SUM(T129:T172)</f>
        <v>0</v>
      </c>
      <c r="AR128" s="203" t="s">
        <v>216</v>
      </c>
      <c r="AT128" s="204" t="s">
        <v>75</v>
      </c>
      <c r="AU128" s="204" t="s">
        <v>76</v>
      </c>
      <c r="AY128" s="203" t="s">
        <v>215</v>
      </c>
      <c r="BK128" s="205">
        <f>SUM(BK129:BK172)</f>
        <v>0</v>
      </c>
    </row>
    <row r="129" spans="1:65" s="2" customFormat="1" ht="16.5" customHeight="1" x14ac:dyDescent="0.2">
      <c r="A129" s="34"/>
      <c r="B129" s="35"/>
      <c r="C129" s="208" t="s">
        <v>283</v>
      </c>
      <c r="D129" s="208" t="s">
        <v>366</v>
      </c>
      <c r="E129" s="209" t="s">
        <v>557</v>
      </c>
      <c r="F129" s="210" t="s">
        <v>558</v>
      </c>
      <c r="G129" s="211" t="s">
        <v>212</v>
      </c>
      <c r="H129" s="212">
        <v>3</v>
      </c>
      <c r="I129" s="213"/>
      <c r="J129" s="214">
        <f>ROUND(I129*H129,2)</f>
        <v>0</v>
      </c>
      <c r="K129" s="210" t="s">
        <v>213</v>
      </c>
      <c r="L129" s="39"/>
      <c r="M129" s="215" t="s">
        <v>35</v>
      </c>
      <c r="N129" s="216" t="s">
        <v>47</v>
      </c>
      <c r="O129" s="64"/>
      <c r="P129" s="172">
        <f>O129*H129</f>
        <v>0</v>
      </c>
      <c r="Q129" s="172">
        <v>0</v>
      </c>
      <c r="R129" s="172">
        <f>Q129*H129</f>
        <v>0</v>
      </c>
      <c r="S129" s="172">
        <v>0</v>
      </c>
      <c r="T129" s="173">
        <f>S129*H129</f>
        <v>0</v>
      </c>
      <c r="U129" s="34"/>
      <c r="V129" s="34"/>
      <c r="W129" s="34"/>
      <c r="X129" s="34"/>
      <c r="Y129" s="34"/>
      <c r="Z129" s="34"/>
      <c r="AA129" s="34"/>
      <c r="AB129" s="34"/>
      <c r="AC129" s="34"/>
      <c r="AD129" s="34"/>
      <c r="AE129" s="34"/>
      <c r="AR129" s="174" t="s">
        <v>369</v>
      </c>
      <c r="AT129" s="174" t="s">
        <v>366</v>
      </c>
      <c r="AU129" s="174" t="s">
        <v>83</v>
      </c>
      <c r="AY129" s="17" t="s">
        <v>215</v>
      </c>
      <c r="BE129" s="175">
        <f>IF(N129="základní",J129,0)</f>
        <v>0</v>
      </c>
      <c r="BF129" s="175">
        <f>IF(N129="snížená",J129,0)</f>
        <v>0</v>
      </c>
      <c r="BG129" s="175">
        <f>IF(N129="zákl. přenesená",J129,0)</f>
        <v>0</v>
      </c>
      <c r="BH129" s="175">
        <f>IF(N129="sníž. přenesená",J129,0)</f>
        <v>0</v>
      </c>
      <c r="BI129" s="175">
        <f>IF(N129="nulová",J129,0)</f>
        <v>0</v>
      </c>
      <c r="BJ129" s="17" t="s">
        <v>83</v>
      </c>
      <c r="BK129" s="175">
        <f>ROUND(I129*H129,2)</f>
        <v>0</v>
      </c>
      <c r="BL129" s="17" t="s">
        <v>369</v>
      </c>
      <c r="BM129" s="174" t="s">
        <v>559</v>
      </c>
    </row>
    <row r="130" spans="1:65" s="2" customFormat="1" ht="19.5" x14ac:dyDescent="0.2">
      <c r="A130" s="34"/>
      <c r="B130" s="35"/>
      <c r="C130" s="36"/>
      <c r="D130" s="176" t="s">
        <v>218</v>
      </c>
      <c r="E130" s="36"/>
      <c r="F130" s="177" t="s">
        <v>1046</v>
      </c>
      <c r="G130" s="36"/>
      <c r="H130" s="36"/>
      <c r="I130" s="178"/>
      <c r="J130" s="36"/>
      <c r="K130" s="36"/>
      <c r="L130" s="39"/>
      <c r="M130" s="179"/>
      <c r="N130" s="180"/>
      <c r="O130" s="64"/>
      <c r="P130" s="64"/>
      <c r="Q130" s="64"/>
      <c r="R130" s="64"/>
      <c r="S130" s="64"/>
      <c r="T130" s="65"/>
      <c r="U130" s="34"/>
      <c r="V130" s="34"/>
      <c r="W130" s="34"/>
      <c r="X130" s="34"/>
      <c r="Y130" s="34"/>
      <c r="Z130" s="34"/>
      <c r="AA130" s="34"/>
      <c r="AB130" s="34"/>
      <c r="AC130" s="34"/>
      <c r="AD130" s="34"/>
      <c r="AE130" s="34"/>
      <c r="AT130" s="17" t="s">
        <v>218</v>
      </c>
      <c r="AU130" s="17" t="s">
        <v>83</v>
      </c>
    </row>
    <row r="131" spans="1:65" s="12" customFormat="1" x14ac:dyDescent="0.2">
      <c r="B131" s="181"/>
      <c r="C131" s="182"/>
      <c r="D131" s="176" t="s">
        <v>220</v>
      </c>
      <c r="E131" s="183" t="s">
        <v>35</v>
      </c>
      <c r="F131" s="184" t="s">
        <v>246</v>
      </c>
      <c r="G131" s="182"/>
      <c r="H131" s="185">
        <v>3</v>
      </c>
      <c r="I131" s="186"/>
      <c r="J131" s="182"/>
      <c r="K131" s="182"/>
      <c r="L131" s="187"/>
      <c r="M131" s="188"/>
      <c r="N131" s="189"/>
      <c r="O131" s="189"/>
      <c r="P131" s="189"/>
      <c r="Q131" s="189"/>
      <c r="R131" s="189"/>
      <c r="S131" s="189"/>
      <c r="T131" s="190"/>
      <c r="AT131" s="191" t="s">
        <v>220</v>
      </c>
      <c r="AU131" s="191" t="s">
        <v>83</v>
      </c>
      <c r="AV131" s="12" t="s">
        <v>85</v>
      </c>
      <c r="AW131" s="12" t="s">
        <v>37</v>
      </c>
      <c r="AX131" s="12" t="s">
        <v>83</v>
      </c>
      <c r="AY131" s="191" t="s">
        <v>215</v>
      </c>
    </row>
    <row r="132" spans="1:65" s="2" customFormat="1" ht="24" x14ac:dyDescent="0.2">
      <c r="A132" s="34"/>
      <c r="B132" s="35"/>
      <c r="C132" s="208" t="s">
        <v>287</v>
      </c>
      <c r="D132" s="208" t="s">
        <v>366</v>
      </c>
      <c r="E132" s="209" t="s">
        <v>553</v>
      </c>
      <c r="F132" s="210" t="s">
        <v>554</v>
      </c>
      <c r="G132" s="211" t="s">
        <v>212</v>
      </c>
      <c r="H132" s="212">
        <v>3</v>
      </c>
      <c r="I132" s="213"/>
      <c r="J132" s="214">
        <f>ROUND(I132*H132,2)</f>
        <v>0</v>
      </c>
      <c r="K132" s="210" t="s">
        <v>213</v>
      </c>
      <c r="L132" s="39"/>
      <c r="M132" s="215" t="s">
        <v>35</v>
      </c>
      <c r="N132" s="216" t="s">
        <v>47</v>
      </c>
      <c r="O132" s="64"/>
      <c r="P132" s="172">
        <f>O132*H132</f>
        <v>0</v>
      </c>
      <c r="Q132" s="172">
        <v>0</v>
      </c>
      <c r="R132" s="172">
        <f>Q132*H132</f>
        <v>0</v>
      </c>
      <c r="S132" s="172">
        <v>0</v>
      </c>
      <c r="T132" s="173">
        <f>S132*H132</f>
        <v>0</v>
      </c>
      <c r="U132" s="34"/>
      <c r="V132" s="34"/>
      <c r="W132" s="34"/>
      <c r="X132" s="34"/>
      <c r="Y132" s="34"/>
      <c r="Z132" s="34"/>
      <c r="AA132" s="34"/>
      <c r="AB132" s="34"/>
      <c r="AC132" s="34"/>
      <c r="AD132" s="34"/>
      <c r="AE132" s="34"/>
      <c r="AR132" s="174" t="s">
        <v>369</v>
      </c>
      <c r="AT132" s="174" t="s">
        <v>366</v>
      </c>
      <c r="AU132" s="174" t="s">
        <v>83</v>
      </c>
      <c r="AY132" s="17" t="s">
        <v>215</v>
      </c>
      <c r="BE132" s="175">
        <f>IF(N132="základní",J132,0)</f>
        <v>0</v>
      </c>
      <c r="BF132" s="175">
        <f>IF(N132="snížená",J132,0)</f>
        <v>0</v>
      </c>
      <c r="BG132" s="175">
        <f>IF(N132="zákl. přenesená",J132,0)</f>
        <v>0</v>
      </c>
      <c r="BH132" s="175">
        <f>IF(N132="sníž. přenesená",J132,0)</f>
        <v>0</v>
      </c>
      <c r="BI132" s="175">
        <f>IF(N132="nulová",J132,0)</f>
        <v>0</v>
      </c>
      <c r="BJ132" s="17" t="s">
        <v>83</v>
      </c>
      <c r="BK132" s="175">
        <f>ROUND(I132*H132,2)</f>
        <v>0</v>
      </c>
      <c r="BL132" s="17" t="s">
        <v>369</v>
      </c>
      <c r="BM132" s="174" t="s">
        <v>555</v>
      </c>
    </row>
    <row r="133" spans="1:65" s="2" customFormat="1" ht="19.5" x14ac:dyDescent="0.2">
      <c r="A133" s="34"/>
      <c r="B133" s="35"/>
      <c r="C133" s="36"/>
      <c r="D133" s="176" t="s">
        <v>218</v>
      </c>
      <c r="E133" s="36"/>
      <c r="F133" s="177" t="s">
        <v>1046</v>
      </c>
      <c r="G133" s="36"/>
      <c r="H133" s="36"/>
      <c r="I133" s="178"/>
      <c r="J133" s="36"/>
      <c r="K133" s="36"/>
      <c r="L133" s="39"/>
      <c r="M133" s="179"/>
      <c r="N133" s="180"/>
      <c r="O133" s="64"/>
      <c r="P133" s="64"/>
      <c r="Q133" s="64"/>
      <c r="R133" s="64"/>
      <c r="S133" s="64"/>
      <c r="T133" s="65"/>
      <c r="U133" s="34"/>
      <c r="V133" s="34"/>
      <c r="W133" s="34"/>
      <c r="X133" s="34"/>
      <c r="Y133" s="34"/>
      <c r="Z133" s="34"/>
      <c r="AA133" s="34"/>
      <c r="AB133" s="34"/>
      <c r="AC133" s="34"/>
      <c r="AD133" s="34"/>
      <c r="AE133" s="34"/>
      <c r="AT133" s="17" t="s">
        <v>218</v>
      </c>
      <c r="AU133" s="17" t="s">
        <v>83</v>
      </c>
    </row>
    <row r="134" spans="1:65" s="12" customFormat="1" x14ac:dyDescent="0.2">
      <c r="B134" s="181"/>
      <c r="C134" s="182"/>
      <c r="D134" s="176" t="s">
        <v>220</v>
      </c>
      <c r="E134" s="183" t="s">
        <v>35</v>
      </c>
      <c r="F134" s="184" t="s">
        <v>246</v>
      </c>
      <c r="G134" s="182"/>
      <c r="H134" s="185">
        <v>3</v>
      </c>
      <c r="I134" s="186"/>
      <c r="J134" s="182"/>
      <c r="K134" s="182"/>
      <c r="L134" s="187"/>
      <c r="M134" s="188"/>
      <c r="N134" s="189"/>
      <c r="O134" s="189"/>
      <c r="P134" s="189"/>
      <c r="Q134" s="189"/>
      <c r="R134" s="189"/>
      <c r="S134" s="189"/>
      <c r="T134" s="190"/>
      <c r="AT134" s="191" t="s">
        <v>220</v>
      </c>
      <c r="AU134" s="191" t="s">
        <v>83</v>
      </c>
      <c r="AV134" s="12" t="s">
        <v>85</v>
      </c>
      <c r="AW134" s="12" t="s">
        <v>37</v>
      </c>
      <c r="AX134" s="12" t="s">
        <v>83</v>
      </c>
      <c r="AY134" s="191" t="s">
        <v>215</v>
      </c>
    </row>
    <row r="135" spans="1:65" s="2" customFormat="1" ht="33" customHeight="1" x14ac:dyDescent="0.2">
      <c r="A135" s="34"/>
      <c r="B135" s="35"/>
      <c r="C135" s="208" t="s">
        <v>291</v>
      </c>
      <c r="D135" s="208" t="s">
        <v>366</v>
      </c>
      <c r="E135" s="209" t="s">
        <v>675</v>
      </c>
      <c r="F135" s="210" t="s">
        <v>676</v>
      </c>
      <c r="G135" s="211" t="s">
        <v>212</v>
      </c>
      <c r="H135" s="212">
        <v>16</v>
      </c>
      <c r="I135" s="213"/>
      <c r="J135" s="214">
        <f>ROUND(I135*H135,2)</f>
        <v>0</v>
      </c>
      <c r="K135" s="210" t="s">
        <v>213</v>
      </c>
      <c r="L135" s="39"/>
      <c r="M135" s="215" t="s">
        <v>35</v>
      </c>
      <c r="N135" s="216" t="s">
        <v>47</v>
      </c>
      <c r="O135" s="64"/>
      <c r="P135" s="172">
        <f>O135*H135</f>
        <v>0</v>
      </c>
      <c r="Q135" s="172">
        <v>0</v>
      </c>
      <c r="R135" s="172">
        <f>Q135*H135</f>
        <v>0</v>
      </c>
      <c r="S135" s="172">
        <v>0</v>
      </c>
      <c r="T135" s="173">
        <f>S135*H135</f>
        <v>0</v>
      </c>
      <c r="U135" s="34"/>
      <c r="V135" s="34"/>
      <c r="W135" s="34"/>
      <c r="X135" s="34"/>
      <c r="Y135" s="34"/>
      <c r="Z135" s="34"/>
      <c r="AA135" s="34"/>
      <c r="AB135" s="34"/>
      <c r="AC135" s="34"/>
      <c r="AD135" s="34"/>
      <c r="AE135" s="34"/>
      <c r="AR135" s="174" t="s">
        <v>369</v>
      </c>
      <c r="AT135" s="174" t="s">
        <v>366</v>
      </c>
      <c r="AU135" s="174" t="s">
        <v>83</v>
      </c>
      <c r="AY135" s="17" t="s">
        <v>215</v>
      </c>
      <c r="BE135" s="175">
        <f>IF(N135="základní",J135,0)</f>
        <v>0</v>
      </c>
      <c r="BF135" s="175">
        <f>IF(N135="snížená",J135,0)</f>
        <v>0</v>
      </c>
      <c r="BG135" s="175">
        <f>IF(N135="zákl. přenesená",J135,0)</f>
        <v>0</v>
      </c>
      <c r="BH135" s="175">
        <f>IF(N135="sníž. přenesená",J135,0)</f>
        <v>0</v>
      </c>
      <c r="BI135" s="175">
        <f>IF(N135="nulová",J135,0)</f>
        <v>0</v>
      </c>
      <c r="BJ135" s="17" t="s">
        <v>83</v>
      </c>
      <c r="BK135" s="175">
        <f>ROUND(I135*H135,2)</f>
        <v>0</v>
      </c>
      <c r="BL135" s="17" t="s">
        <v>369</v>
      </c>
      <c r="BM135" s="174" t="s">
        <v>677</v>
      </c>
    </row>
    <row r="136" spans="1:65" s="2" customFormat="1" ht="19.5" x14ac:dyDescent="0.2">
      <c r="A136" s="34"/>
      <c r="B136" s="35"/>
      <c r="C136" s="36"/>
      <c r="D136" s="176" t="s">
        <v>218</v>
      </c>
      <c r="E136" s="36"/>
      <c r="F136" s="177" t="s">
        <v>1047</v>
      </c>
      <c r="G136" s="36"/>
      <c r="H136" s="36"/>
      <c r="I136" s="178"/>
      <c r="J136" s="36"/>
      <c r="K136" s="36"/>
      <c r="L136" s="39"/>
      <c r="M136" s="179"/>
      <c r="N136" s="180"/>
      <c r="O136" s="64"/>
      <c r="P136" s="64"/>
      <c r="Q136" s="64"/>
      <c r="R136" s="64"/>
      <c r="S136" s="64"/>
      <c r="T136" s="65"/>
      <c r="U136" s="34"/>
      <c r="V136" s="34"/>
      <c r="W136" s="34"/>
      <c r="X136" s="34"/>
      <c r="Y136" s="34"/>
      <c r="Z136" s="34"/>
      <c r="AA136" s="34"/>
      <c r="AB136" s="34"/>
      <c r="AC136" s="34"/>
      <c r="AD136" s="34"/>
      <c r="AE136" s="34"/>
      <c r="AT136" s="17" t="s">
        <v>218</v>
      </c>
      <c r="AU136" s="17" t="s">
        <v>83</v>
      </c>
    </row>
    <row r="137" spans="1:65" s="12" customFormat="1" x14ac:dyDescent="0.2">
      <c r="B137" s="181"/>
      <c r="C137" s="182"/>
      <c r="D137" s="176" t="s">
        <v>220</v>
      </c>
      <c r="E137" s="183" t="s">
        <v>35</v>
      </c>
      <c r="F137" s="184" t="s">
        <v>320</v>
      </c>
      <c r="G137" s="182"/>
      <c r="H137" s="185">
        <v>16</v>
      </c>
      <c r="I137" s="186"/>
      <c r="J137" s="182"/>
      <c r="K137" s="182"/>
      <c r="L137" s="187"/>
      <c r="M137" s="188"/>
      <c r="N137" s="189"/>
      <c r="O137" s="189"/>
      <c r="P137" s="189"/>
      <c r="Q137" s="189"/>
      <c r="R137" s="189"/>
      <c r="S137" s="189"/>
      <c r="T137" s="190"/>
      <c r="AT137" s="191" t="s">
        <v>220</v>
      </c>
      <c r="AU137" s="191" t="s">
        <v>83</v>
      </c>
      <c r="AV137" s="12" t="s">
        <v>85</v>
      </c>
      <c r="AW137" s="12" t="s">
        <v>37</v>
      </c>
      <c r="AX137" s="12" t="s">
        <v>83</v>
      </c>
      <c r="AY137" s="191" t="s">
        <v>215</v>
      </c>
    </row>
    <row r="138" spans="1:65" s="2" customFormat="1" ht="16.5" customHeight="1" x14ac:dyDescent="0.2">
      <c r="A138" s="34"/>
      <c r="B138" s="35"/>
      <c r="C138" s="208" t="s">
        <v>295</v>
      </c>
      <c r="D138" s="208" t="s">
        <v>366</v>
      </c>
      <c r="E138" s="209" t="s">
        <v>678</v>
      </c>
      <c r="F138" s="210" t="s">
        <v>679</v>
      </c>
      <c r="G138" s="211" t="s">
        <v>212</v>
      </c>
      <c r="H138" s="212">
        <v>16</v>
      </c>
      <c r="I138" s="213"/>
      <c r="J138" s="214">
        <f>ROUND(I138*H138,2)</f>
        <v>0</v>
      </c>
      <c r="K138" s="210" t="s">
        <v>213</v>
      </c>
      <c r="L138" s="39"/>
      <c r="M138" s="215" t="s">
        <v>35</v>
      </c>
      <c r="N138" s="216" t="s">
        <v>47</v>
      </c>
      <c r="O138" s="64"/>
      <c r="P138" s="172">
        <f>O138*H138</f>
        <v>0</v>
      </c>
      <c r="Q138" s="172">
        <v>0</v>
      </c>
      <c r="R138" s="172">
        <f>Q138*H138</f>
        <v>0</v>
      </c>
      <c r="S138" s="172">
        <v>0</v>
      </c>
      <c r="T138" s="173">
        <f>S138*H138</f>
        <v>0</v>
      </c>
      <c r="U138" s="34"/>
      <c r="V138" s="34"/>
      <c r="W138" s="34"/>
      <c r="X138" s="34"/>
      <c r="Y138" s="34"/>
      <c r="Z138" s="34"/>
      <c r="AA138" s="34"/>
      <c r="AB138" s="34"/>
      <c r="AC138" s="34"/>
      <c r="AD138" s="34"/>
      <c r="AE138" s="34"/>
      <c r="AR138" s="174" t="s">
        <v>369</v>
      </c>
      <c r="AT138" s="174" t="s">
        <v>366</v>
      </c>
      <c r="AU138" s="174" t="s">
        <v>83</v>
      </c>
      <c r="AY138" s="17" t="s">
        <v>215</v>
      </c>
      <c r="BE138" s="175">
        <f>IF(N138="základní",J138,0)</f>
        <v>0</v>
      </c>
      <c r="BF138" s="175">
        <f>IF(N138="snížená",J138,0)</f>
        <v>0</v>
      </c>
      <c r="BG138" s="175">
        <f>IF(N138="zákl. přenesená",J138,0)</f>
        <v>0</v>
      </c>
      <c r="BH138" s="175">
        <f>IF(N138="sníž. přenesená",J138,0)</f>
        <v>0</v>
      </c>
      <c r="BI138" s="175">
        <f>IF(N138="nulová",J138,0)</f>
        <v>0</v>
      </c>
      <c r="BJ138" s="17" t="s">
        <v>83</v>
      </c>
      <c r="BK138" s="175">
        <f>ROUND(I138*H138,2)</f>
        <v>0</v>
      </c>
      <c r="BL138" s="17" t="s">
        <v>369</v>
      </c>
      <c r="BM138" s="174" t="s">
        <v>680</v>
      </c>
    </row>
    <row r="139" spans="1:65" s="2" customFormat="1" ht="19.5" x14ac:dyDescent="0.2">
      <c r="A139" s="34"/>
      <c r="B139" s="35"/>
      <c r="C139" s="36"/>
      <c r="D139" s="176" t="s">
        <v>218</v>
      </c>
      <c r="E139" s="36"/>
      <c r="F139" s="177" t="s">
        <v>1047</v>
      </c>
      <c r="G139" s="36"/>
      <c r="H139" s="36"/>
      <c r="I139" s="178"/>
      <c r="J139" s="36"/>
      <c r="K139" s="36"/>
      <c r="L139" s="39"/>
      <c r="M139" s="179"/>
      <c r="N139" s="180"/>
      <c r="O139" s="64"/>
      <c r="P139" s="64"/>
      <c r="Q139" s="64"/>
      <c r="R139" s="64"/>
      <c r="S139" s="64"/>
      <c r="T139" s="65"/>
      <c r="U139" s="34"/>
      <c r="V139" s="34"/>
      <c r="W139" s="34"/>
      <c r="X139" s="34"/>
      <c r="Y139" s="34"/>
      <c r="Z139" s="34"/>
      <c r="AA139" s="34"/>
      <c r="AB139" s="34"/>
      <c r="AC139" s="34"/>
      <c r="AD139" s="34"/>
      <c r="AE139" s="34"/>
      <c r="AT139" s="17" t="s">
        <v>218</v>
      </c>
      <c r="AU139" s="17" t="s">
        <v>83</v>
      </c>
    </row>
    <row r="140" spans="1:65" s="12" customFormat="1" x14ac:dyDescent="0.2">
      <c r="B140" s="181"/>
      <c r="C140" s="182"/>
      <c r="D140" s="176" t="s">
        <v>220</v>
      </c>
      <c r="E140" s="183" t="s">
        <v>35</v>
      </c>
      <c r="F140" s="184" t="s">
        <v>320</v>
      </c>
      <c r="G140" s="182"/>
      <c r="H140" s="185">
        <v>16</v>
      </c>
      <c r="I140" s="186"/>
      <c r="J140" s="182"/>
      <c r="K140" s="182"/>
      <c r="L140" s="187"/>
      <c r="M140" s="188"/>
      <c r="N140" s="189"/>
      <c r="O140" s="189"/>
      <c r="P140" s="189"/>
      <c r="Q140" s="189"/>
      <c r="R140" s="189"/>
      <c r="S140" s="189"/>
      <c r="T140" s="190"/>
      <c r="AT140" s="191" t="s">
        <v>220</v>
      </c>
      <c r="AU140" s="191" t="s">
        <v>83</v>
      </c>
      <c r="AV140" s="12" t="s">
        <v>85</v>
      </c>
      <c r="AW140" s="12" t="s">
        <v>37</v>
      </c>
      <c r="AX140" s="12" t="s">
        <v>83</v>
      </c>
      <c r="AY140" s="191" t="s">
        <v>215</v>
      </c>
    </row>
    <row r="141" spans="1:65" s="2" customFormat="1" ht="60" x14ac:dyDescent="0.2">
      <c r="A141" s="34"/>
      <c r="B141" s="35"/>
      <c r="C141" s="208" t="s">
        <v>299</v>
      </c>
      <c r="D141" s="208" t="s">
        <v>366</v>
      </c>
      <c r="E141" s="209" t="s">
        <v>561</v>
      </c>
      <c r="F141" s="210" t="s">
        <v>562</v>
      </c>
      <c r="G141" s="211" t="s">
        <v>353</v>
      </c>
      <c r="H141" s="212">
        <v>108</v>
      </c>
      <c r="I141" s="213"/>
      <c r="J141" s="214">
        <f>ROUND(I141*H141,2)</f>
        <v>0</v>
      </c>
      <c r="K141" s="210" t="s">
        <v>213</v>
      </c>
      <c r="L141" s="39"/>
      <c r="M141" s="215" t="s">
        <v>35</v>
      </c>
      <c r="N141" s="216" t="s">
        <v>47</v>
      </c>
      <c r="O141" s="64"/>
      <c r="P141" s="172">
        <f>O141*H141</f>
        <v>0</v>
      </c>
      <c r="Q141" s="172">
        <v>0</v>
      </c>
      <c r="R141" s="172">
        <f>Q141*H141</f>
        <v>0</v>
      </c>
      <c r="S141" s="172">
        <v>0</v>
      </c>
      <c r="T141" s="173">
        <f>S141*H141</f>
        <v>0</v>
      </c>
      <c r="U141" s="34"/>
      <c r="V141" s="34"/>
      <c r="W141" s="34"/>
      <c r="X141" s="34"/>
      <c r="Y141" s="34"/>
      <c r="Z141" s="34"/>
      <c r="AA141" s="34"/>
      <c r="AB141" s="34"/>
      <c r="AC141" s="34"/>
      <c r="AD141" s="34"/>
      <c r="AE141" s="34"/>
      <c r="AR141" s="174" t="s">
        <v>369</v>
      </c>
      <c r="AT141" s="174" t="s">
        <v>366</v>
      </c>
      <c r="AU141" s="174" t="s">
        <v>83</v>
      </c>
      <c r="AY141" s="17" t="s">
        <v>215</v>
      </c>
      <c r="BE141" s="175">
        <f>IF(N141="základní",J141,0)</f>
        <v>0</v>
      </c>
      <c r="BF141" s="175">
        <f>IF(N141="snížená",J141,0)</f>
        <v>0</v>
      </c>
      <c r="BG141" s="175">
        <f>IF(N141="zákl. přenesená",J141,0)</f>
        <v>0</v>
      </c>
      <c r="BH141" s="175">
        <f>IF(N141="sníž. přenesená",J141,0)</f>
        <v>0</v>
      </c>
      <c r="BI141" s="175">
        <f>IF(N141="nulová",J141,0)</f>
        <v>0</v>
      </c>
      <c r="BJ141" s="17" t="s">
        <v>83</v>
      </c>
      <c r="BK141" s="175">
        <f>ROUND(I141*H141,2)</f>
        <v>0</v>
      </c>
      <c r="BL141" s="17" t="s">
        <v>369</v>
      </c>
      <c r="BM141" s="174" t="s">
        <v>563</v>
      </c>
    </row>
    <row r="142" spans="1:65" s="2" customFormat="1" ht="19.5" x14ac:dyDescent="0.2">
      <c r="A142" s="34"/>
      <c r="B142" s="35"/>
      <c r="C142" s="36"/>
      <c r="D142" s="176" t="s">
        <v>218</v>
      </c>
      <c r="E142" s="36"/>
      <c r="F142" s="177" t="s">
        <v>957</v>
      </c>
      <c r="G142" s="36"/>
      <c r="H142" s="36"/>
      <c r="I142" s="178"/>
      <c r="J142" s="36"/>
      <c r="K142" s="36"/>
      <c r="L142" s="39"/>
      <c r="M142" s="179"/>
      <c r="N142" s="180"/>
      <c r="O142" s="64"/>
      <c r="P142" s="64"/>
      <c r="Q142" s="64"/>
      <c r="R142" s="64"/>
      <c r="S142" s="64"/>
      <c r="T142" s="65"/>
      <c r="U142" s="34"/>
      <c r="V142" s="34"/>
      <c r="W142" s="34"/>
      <c r="X142" s="34"/>
      <c r="Y142" s="34"/>
      <c r="Z142" s="34"/>
      <c r="AA142" s="34"/>
      <c r="AB142" s="34"/>
      <c r="AC142" s="34"/>
      <c r="AD142" s="34"/>
      <c r="AE142" s="34"/>
      <c r="AT142" s="17" t="s">
        <v>218</v>
      </c>
      <c r="AU142" s="17" t="s">
        <v>83</v>
      </c>
    </row>
    <row r="143" spans="1:65" s="12" customFormat="1" x14ac:dyDescent="0.2">
      <c r="B143" s="181"/>
      <c r="C143" s="182"/>
      <c r="D143" s="176" t="s">
        <v>220</v>
      </c>
      <c r="E143" s="183" t="s">
        <v>35</v>
      </c>
      <c r="F143" s="184" t="s">
        <v>1009</v>
      </c>
      <c r="G143" s="182"/>
      <c r="H143" s="185">
        <v>108</v>
      </c>
      <c r="I143" s="186"/>
      <c r="J143" s="182"/>
      <c r="K143" s="182"/>
      <c r="L143" s="187"/>
      <c r="M143" s="188"/>
      <c r="N143" s="189"/>
      <c r="O143" s="189"/>
      <c r="P143" s="189"/>
      <c r="Q143" s="189"/>
      <c r="R143" s="189"/>
      <c r="S143" s="189"/>
      <c r="T143" s="190"/>
      <c r="AT143" s="191" t="s">
        <v>220</v>
      </c>
      <c r="AU143" s="191" t="s">
        <v>83</v>
      </c>
      <c r="AV143" s="12" t="s">
        <v>85</v>
      </c>
      <c r="AW143" s="12" t="s">
        <v>37</v>
      </c>
      <c r="AX143" s="12" t="s">
        <v>83</v>
      </c>
      <c r="AY143" s="191" t="s">
        <v>215</v>
      </c>
    </row>
    <row r="144" spans="1:65" s="2" customFormat="1" ht="66.75" customHeight="1" x14ac:dyDescent="0.2">
      <c r="A144" s="34"/>
      <c r="B144" s="35"/>
      <c r="C144" s="208" t="s">
        <v>7</v>
      </c>
      <c r="D144" s="208" t="s">
        <v>366</v>
      </c>
      <c r="E144" s="209" t="s">
        <v>958</v>
      </c>
      <c r="F144" s="210" t="s">
        <v>959</v>
      </c>
      <c r="G144" s="211" t="s">
        <v>353</v>
      </c>
      <c r="H144" s="212">
        <v>22.225999999999999</v>
      </c>
      <c r="I144" s="213"/>
      <c r="J144" s="214">
        <f>ROUND(I144*H144,2)</f>
        <v>0</v>
      </c>
      <c r="K144" s="210" t="s">
        <v>213</v>
      </c>
      <c r="L144" s="39"/>
      <c r="M144" s="215" t="s">
        <v>35</v>
      </c>
      <c r="N144" s="216" t="s">
        <v>47</v>
      </c>
      <c r="O144" s="64"/>
      <c r="P144" s="172">
        <f>O144*H144</f>
        <v>0</v>
      </c>
      <c r="Q144" s="172">
        <v>0</v>
      </c>
      <c r="R144" s="172">
        <f>Q144*H144</f>
        <v>0</v>
      </c>
      <c r="S144" s="172">
        <v>0</v>
      </c>
      <c r="T144" s="173">
        <f>S144*H144</f>
        <v>0</v>
      </c>
      <c r="U144" s="34"/>
      <c r="V144" s="34"/>
      <c r="W144" s="34"/>
      <c r="X144" s="34"/>
      <c r="Y144" s="34"/>
      <c r="Z144" s="34"/>
      <c r="AA144" s="34"/>
      <c r="AB144" s="34"/>
      <c r="AC144" s="34"/>
      <c r="AD144" s="34"/>
      <c r="AE144" s="34"/>
      <c r="AR144" s="174" t="s">
        <v>369</v>
      </c>
      <c r="AT144" s="174" t="s">
        <v>366</v>
      </c>
      <c r="AU144" s="174" t="s">
        <v>83</v>
      </c>
      <c r="AY144" s="17" t="s">
        <v>215</v>
      </c>
      <c r="BE144" s="175">
        <f>IF(N144="základní",J144,0)</f>
        <v>0</v>
      </c>
      <c r="BF144" s="175">
        <f>IF(N144="snížená",J144,0)</f>
        <v>0</v>
      </c>
      <c r="BG144" s="175">
        <f>IF(N144="zákl. přenesená",J144,0)</f>
        <v>0</v>
      </c>
      <c r="BH144" s="175">
        <f>IF(N144="sníž. přenesená",J144,0)</f>
        <v>0</v>
      </c>
      <c r="BI144" s="175">
        <f>IF(N144="nulová",J144,0)</f>
        <v>0</v>
      </c>
      <c r="BJ144" s="17" t="s">
        <v>83</v>
      </c>
      <c r="BK144" s="175">
        <f>ROUND(I144*H144,2)</f>
        <v>0</v>
      </c>
      <c r="BL144" s="17" t="s">
        <v>369</v>
      </c>
      <c r="BM144" s="174" t="s">
        <v>960</v>
      </c>
    </row>
    <row r="145" spans="1:65" s="2" customFormat="1" ht="19.5" x14ac:dyDescent="0.2">
      <c r="A145" s="34"/>
      <c r="B145" s="35"/>
      <c r="C145" s="36"/>
      <c r="D145" s="176" t="s">
        <v>218</v>
      </c>
      <c r="E145" s="36"/>
      <c r="F145" s="177" t="s">
        <v>961</v>
      </c>
      <c r="G145" s="36"/>
      <c r="H145" s="36"/>
      <c r="I145" s="178"/>
      <c r="J145" s="36"/>
      <c r="K145" s="36"/>
      <c r="L145" s="39"/>
      <c r="M145" s="179"/>
      <c r="N145" s="180"/>
      <c r="O145" s="64"/>
      <c r="P145" s="64"/>
      <c r="Q145" s="64"/>
      <c r="R145" s="64"/>
      <c r="S145" s="64"/>
      <c r="T145" s="65"/>
      <c r="U145" s="34"/>
      <c r="V145" s="34"/>
      <c r="W145" s="34"/>
      <c r="X145" s="34"/>
      <c r="Y145" s="34"/>
      <c r="Z145" s="34"/>
      <c r="AA145" s="34"/>
      <c r="AB145" s="34"/>
      <c r="AC145" s="34"/>
      <c r="AD145" s="34"/>
      <c r="AE145" s="34"/>
      <c r="AT145" s="17" t="s">
        <v>218</v>
      </c>
      <c r="AU145" s="17" t="s">
        <v>83</v>
      </c>
    </row>
    <row r="146" spans="1:65" s="12" customFormat="1" x14ac:dyDescent="0.2">
      <c r="B146" s="181"/>
      <c r="C146" s="182"/>
      <c r="D146" s="176" t="s">
        <v>220</v>
      </c>
      <c r="E146" s="183" t="s">
        <v>35</v>
      </c>
      <c r="F146" s="184" t="s">
        <v>1048</v>
      </c>
      <c r="G146" s="182"/>
      <c r="H146" s="185">
        <v>22.225999999999999</v>
      </c>
      <c r="I146" s="186"/>
      <c r="J146" s="182"/>
      <c r="K146" s="182"/>
      <c r="L146" s="187"/>
      <c r="M146" s="188"/>
      <c r="N146" s="189"/>
      <c r="O146" s="189"/>
      <c r="P146" s="189"/>
      <c r="Q146" s="189"/>
      <c r="R146" s="189"/>
      <c r="S146" s="189"/>
      <c r="T146" s="190"/>
      <c r="AT146" s="191" t="s">
        <v>220</v>
      </c>
      <c r="AU146" s="191" t="s">
        <v>83</v>
      </c>
      <c r="AV146" s="12" t="s">
        <v>85</v>
      </c>
      <c r="AW146" s="12" t="s">
        <v>37</v>
      </c>
      <c r="AX146" s="12" t="s">
        <v>83</v>
      </c>
      <c r="AY146" s="191" t="s">
        <v>215</v>
      </c>
    </row>
    <row r="147" spans="1:65" s="2" customFormat="1" ht="44.25" customHeight="1" x14ac:dyDescent="0.2">
      <c r="A147" s="34"/>
      <c r="B147" s="35"/>
      <c r="C147" s="208" t="s">
        <v>306</v>
      </c>
      <c r="D147" s="208" t="s">
        <v>366</v>
      </c>
      <c r="E147" s="209" t="s">
        <v>579</v>
      </c>
      <c r="F147" s="210" t="s">
        <v>580</v>
      </c>
      <c r="G147" s="211" t="s">
        <v>353</v>
      </c>
      <c r="H147" s="212">
        <v>22.225999999999999</v>
      </c>
      <c r="I147" s="213"/>
      <c r="J147" s="214">
        <f>ROUND(I147*H147,2)</f>
        <v>0</v>
      </c>
      <c r="K147" s="210" t="s">
        <v>213</v>
      </c>
      <c r="L147" s="39"/>
      <c r="M147" s="215" t="s">
        <v>35</v>
      </c>
      <c r="N147" s="216" t="s">
        <v>47</v>
      </c>
      <c r="O147" s="64"/>
      <c r="P147" s="172">
        <f>O147*H147</f>
        <v>0</v>
      </c>
      <c r="Q147" s="172">
        <v>0</v>
      </c>
      <c r="R147" s="172">
        <f>Q147*H147</f>
        <v>0</v>
      </c>
      <c r="S147" s="172">
        <v>0</v>
      </c>
      <c r="T147" s="173">
        <f>S147*H147</f>
        <v>0</v>
      </c>
      <c r="U147" s="34"/>
      <c r="V147" s="34"/>
      <c r="W147" s="34"/>
      <c r="X147" s="34"/>
      <c r="Y147" s="34"/>
      <c r="Z147" s="34"/>
      <c r="AA147" s="34"/>
      <c r="AB147" s="34"/>
      <c r="AC147" s="34"/>
      <c r="AD147" s="34"/>
      <c r="AE147" s="34"/>
      <c r="AR147" s="174" t="s">
        <v>369</v>
      </c>
      <c r="AT147" s="174" t="s">
        <v>366</v>
      </c>
      <c r="AU147" s="174" t="s">
        <v>83</v>
      </c>
      <c r="AY147" s="17" t="s">
        <v>215</v>
      </c>
      <c r="BE147" s="175">
        <f>IF(N147="základní",J147,0)</f>
        <v>0</v>
      </c>
      <c r="BF147" s="175">
        <f>IF(N147="snížená",J147,0)</f>
        <v>0</v>
      </c>
      <c r="BG147" s="175">
        <f>IF(N147="zákl. přenesená",J147,0)</f>
        <v>0</v>
      </c>
      <c r="BH147" s="175">
        <f>IF(N147="sníž. přenesená",J147,0)</f>
        <v>0</v>
      </c>
      <c r="BI147" s="175">
        <f>IF(N147="nulová",J147,0)</f>
        <v>0</v>
      </c>
      <c r="BJ147" s="17" t="s">
        <v>83</v>
      </c>
      <c r="BK147" s="175">
        <f>ROUND(I147*H147,2)</f>
        <v>0</v>
      </c>
      <c r="BL147" s="17" t="s">
        <v>369</v>
      </c>
      <c r="BM147" s="174" t="s">
        <v>581</v>
      </c>
    </row>
    <row r="148" spans="1:65" s="2" customFormat="1" ht="19.5" x14ac:dyDescent="0.2">
      <c r="A148" s="34"/>
      <c r="B148" s="35"/>
      <c r="C148" s="36"/>
      <c r="D148" s="176" t="s">
        <v>218</v>
      </c>
      <c r="E148" s="36"/>
      <c r="F148" s="177" t="s">
        <v>880</v>
      </c>
      <c r="G148" s="36"/>
      <c r="H148" s="36"/>
      <c r="I148" s="178"/>
      <c r="J148" s="36"/>
      <c r="K148" s="36"/>
      <c r="L148" s="39"/>
      <c r="M148" s="179"/>
      <c r="N148" s="180"/>
      <c r="O148" s="64"/>
      <c r="P148" s="64"/>
      <c r="Q148" s="64"/>
      <c r="R148" s="64"/>
      <c r="S148" s="64"/>
      <c r="T148" s="65"/>
      <c r="U148" s="34"/>
      <c r="V148" s="34"/>
      <c r="W148" s="34"/>
      <c r="X148" s="34"/>
      <c r="Y148" s="34"/>
      <c r="Z148" s="34"/>
      <c r="AA148" s="34"/>
      <c r="AB148" s="34"/>
      <c r="AC148" s="34"/>
      <c r="AD148" s="34"/>
      <c r="AE148" s="34"/>
      <c r="AT148" s="17" t="s">
        <v>218</v>
      </c>
      <c r="AU148" s="17" t="s">
        <v>83</v>
      </c>
    </row>
    <row r="149" spans="1:65" s="12" customFormat="1" x14ac:dyDescent="0.2">
      <c r="B149" s="181"/>
      <c r="C149" s="182"/>
      <c r="D149" s="176" t="s">
        <v>220</v>
      </c>
      <c r="E149" s="183" t="s">
        <v>35</v>
      </c>
      <c r="F149" s="184" t="s">
        <v>1048</v>
      </c>
      <c r="G149" s="182"/>
      <c r="H149" s="185">
        <v>22.225999999999999</v>
      </c>
      <c r="I149" s="186"/>
      <c r="J149" s="182"/>
      <c r="K149" s="182"/>
      <c r="L149" s="187"/>
      <c r="M149" s="188"/>
      <c r="N149" s="189"/>
      <c r="O149" s="189"/>
      <c r="P149" s="189"/>
      <c r="Q149" s="189"/>
      <c r="R149" s="189"/>
      <c r="S149" s="189"/>
      <c r="T149" s="190"/>
      <c r="AT149" s="191" t="s">
        <v>220</v>
      </c>
      <c r="AU149" s="191" t="s">
        <v>83</v>
      </c>
      <c r="AV149" s="12" t="s">
        <v>85</v>
      </c>
      <c r="AW149" s="12" t="s">
        <v>37</v>
      </c>
      <c r="AX149" s="12" t="s">
        <v>83</v>
      </c>
      <c r="AY149" s="191" t="s">
        <v>215</v>
      </c>
    </row>
    <row r="150" spans="1:65" s="2" customFormat="1" ht="44.25" customHeight="1" x14ac:dyDescent="0.2">
      <c r="A150" s="34"/>
      <c r="B150" s="35"/>
      <c r="C150" s="208" t="s">
        <v>311</v>
      </c>
      <c r="D150" s="208" t="s">
        <v>366</v>
      </c>
      <c r="E150" s="209" t="s">
        <v>579</v>
      </c>
      <c r="F150" s="210" t="s">
        <v>580</v>
      </c>
      <c r="G150" s="211" t="s">
        <v>353</v>
      </c>
      <c r="H150" s="212">
        <v>1.2350000000000001</v>
      </c>
      <c r="I150" s="213"/>
      <c r="J150" s="214">
        <f>ROUND(I150*H150,2)</f>
        <v>0</v>
      </c>
      <c r="K150" s="210" t="s">
        <v>213</v>
      </c>
      <c r="L150" s="39"/>
      <c r="M150" s="215" t="s">
        <v>35</v>
      </c>
      <c r="N150" s="216" t="s">
        <v>47</v>
      </c>
      <c r="O150" s="64"/>
      <c r="P150" s="172">
        <f>O150*H150</f>
        <v>0</v>
      </c>
      <c r="Q150" s="172">
        <v>0</v>
      </c>
      <c r="R150" s="172">
        <f>Q150*H150</f>
        <v>0</v>
      </c>
      <c r="S150" s="172">
        <v>0</v>
      </c>
      <c r="T150" s="173">
        <f>S150*H150</f>
        <v>0</v>
      </c>
      <c r="U150" s="34"/>
      <c r="V150" s="34"/>
      <c r="W150" s="34"/>
      <c r="X150" s="34"/>
      <c r="Y150" s="34"/>
      <c r="Z150" s="34"/>
      <c r="AA150" s="34"/>
      <c r="AB150" s="34"/>
      <c r="AC150" s="34"/>
      <c r="AD150" s="34"/>
      <c r="AE150" s="34"/>
      <c r="AR150" s="174" t="s">
        <v>369</v>
      </c>
      <c r="AT150" s="174" t="s">
        <v>366</v>
      </c>
      <c r="AU150" s="174" t="s">
        <v>83</v>
      </c>
      <c r="AY150" s="17" t="s">
        <v>215</v>
      </c>
      <c r="BE150" s="175">
        <f>IF(N150="základní",J150,0)</f>
        <v>0</v>
      </c>
      <c r="BF150" s="175">
        <f>IF(N150="snížená",J150,0)</f>
        <v>0</v>
      </c>
      <c r="BG150" s="175">
        <f>IF(N150="zákl. přenesená",J150,0)</f>
        <v>0</v>
      </c>
      <c r="BH150" s="175">
        <f>IF(N150="sníž. přenesená",J150,0)</f>
        <v>0</v>
      </c>
      <c r="BI150" s="175">
        <f>IF(N150="nulová",J150,0)</f>
        <v>0</v>
      </c>
      <c r="BJ150" s="17" t="s">
        <v>83</v>
      </c>
      <c r="BK150" s="175">
        <f>ROUND(I150*H150,2)</f>
        <v>0</v>
      </c>
      <c r="BL150" s="17" t="s">
        <v>369</v>
      </c>
      <c r="BM150" s="174" t="s">
        <v>683</v>
      </c>
    </row>
    <row r="151" spans="1:65" s="2" customFormat="1" ht="19.5" x14ac:dyDescent="0.2">
      <c r="A151" s="34"/>
      <c r="B151" s="35"/>
      <c r="C151" s="36"/>
      <c r="D151" s="176" t="s">
        <v>218</v>
      </c>
      <c r="E151" s="36"/>
      <c r="F151" s="177" t="s">
        <v>1049</v>
      </c>
      <c r="G151" s="36"/>
      <c r="H151" s="36"/>
      <c r="I151" s="178"/>
      <c r="J151" s="36"/>
      <c r="K151" s="36"/>
      <c r="L151" s="39"/>
      <c r="M151" s="179"/>
      <c r="N151" s="180"/>
      <c r="O151" s="64"/>
      <c r="P151" s="64"/>
      <c r="Q151" s="64"/>
      <c r="R151" s="64"/>
      <c r="S151" s="64"/>
      <c r="T151" s="65"/>
      <c r="U151" s="34"/>
      <c r="V151" s="34"/>
      <c r="W151" s="34"/>
      <c r="X151" s="34"/>
      <c r="Y151" s="34"/>
      <c r="Z151" s="34"/>
      <c r="AA151" s="34"/>
      <c r="AB151" s="34"/>
      <c r="AC151" s="34"/>
      <c r="AD151" s="34"/>
      <c r="AE151" s="34"/>
      <c r="AT151" s="17" t="s">
        <v>218</v>
      </c>
      <c r="AU151" s="17" t="s">
        <v>83</v>
      </c>
    </row>
    <row r="152" spans="1:65" s="12" customFormat="1" x14ac:dyDescent="0.2">
      <c r="B152" s="181"/>
      <c r="C152" s="182"/>
      <c r="D152" s="176" t="s">
        <v>220</v>
      </c>
      <c r="E152" s="183" t="s">
        <v>35</v>
      </c>
      <c r="F152" s="184" t="s">
        <v>1050</v>
      </c>
      <c r="G152" s="182"/>
      <c r="H152" s="185">
        <v>1.2350000000000001</v>
      </c>
      <c r="I152" s="186"/>
      <c r="J152" s="182"/>
      <c r="K152" s="182"/>
      <c r="L152" s="187"/>
      <c r="M152" s="188"/>
      <c r="N152" s="189"/>
      <c r="O152" s="189"/>
      <c r="P152" s="189"/>
      <c r="Q152" s="189"/>
      <c r="R152" s="189"/>
      <c r="S152" s="189"/>
      <c r="T152" s="190"/>
      <c r="AT152" s="191" t="s">
        <v>220</v>
      </c>
      <c r="AU152" s="191" t="s">
        <v>83</v>
      </c>
      <c r="AV152" s="12" t="s">
        <v>85</v>
      </c>
      <c r="AW152" s="12" t="s">
        <v>37</v>
      </c>
      <c r="AX152" s="12" t="s">
        <v>83</v>
      </c>
      <c r="AY152" s="191" t="s">
        <v>215</v>
      </c>
    </row>
    <row r="153" spans="1:65" s="2" customFormat="1" ht="66.75" customHeight="1" x14ac:dyDescent="0.2">
      <c r="A153" s="34"/>
      <c r="B153" s="35"/>
      <c r="C153" s="208" t="s">
        <v>316</v>
      </c>
      <c r="D153" s="208" t="s">
        <v>366</v>
      </c>
      <c r="E153" s="209" t="s">
        <v>877</v>
      </c>
      <c r="F153" s="210" t="s">
        <v>878</v>
      </c>
      <c r="G153" s="211" t="s">
        <v>353</v>
      </c>
      <c r="H153" s="212">
        <v>1.2350000000000001</v>
      </c>
      <c r="I153" s="213"/>
      <c r="J153" s="214">
        <f>ROUND(I153*H153,2)</f>
        <v>0</v>
      </c>
      <c r="K153" s="210" t="s">
        <v>213</v>
      </c>
      <c r="L153" s="39"/>
      <c r="M153" s="215" t="s">
        <v>35</v>
      </c>
      <c r="N153" s="216" t="s">
        <v>47</v>
      </c>
      <c r="O153" s="64"/>
      <c r="P153" s="172">
        <f>O153*H153</f>
        <v>0</v>
      </c>
      <c r="Q153" s="172">
        <v>0</v>
      </c>
      <c r="R153" s="172">
        <f>Q153*H153</f>
        <v>0</v>
      </c>
      <c r="S153" s="172">
        <v>0</v>
      </c>
      <c r="T153" s="173">
        <f>S153*H153</f>
        <v>0</v>
      </c>
      <c r="U153" s="34"/>
      <c r="V153" s="34"/>
      <c r="W153" s="34"/>
      <c r="X153" s="34"/>
      <c r="Y153" s="34"/>
      <c r="Z153" s="34"/>
      <c r="AA153" s="34"/>
      <c r="AB153" s="34"/>
      <c r="AC153" s="34"/>
      <c r="AD153" s="34"/>
      <c r="AE153" s="34"/>
      <c r="AR153" s="174" t="s">
        <v>369</v>
      </c>
      <c r="AT153" s="174" t="s">
        <v>366</v>
      </c>
      <c r="AU153" s="174" t="s">
        <v>83</v>
      </c>
      <c r="AY153" s="17" t="s">
        <v>215</v>
      </c>
      <c r="BE153" s="175">
        <f>IF(N153="základní",J153,0)</f>
        <v>0</v>
      </c>
      <c r="BF153" s="175">
        <f>IF(N153="snížená",J153,0)</f>
        <v>0</v>
      </c>
      <c r="BG153" s="175">
        <f>IF(N153="zákl. přenesená",J153,0)</f>
        <v>0</v>
      </c>
      <c r="BH153" s="175">
        <f>IF(N153="sníž. přenesená",J153,0)</f>
        <v>0</v>
      </c>
      <c r="BI153" s="175">
        <f>IF(N153="nulová",J153,0)</f>
        <v>0</v>
      </c>
      <c r="BJ153" s="17" t="s">
        <v>83</v>
      </c>
      <c r="BK153" s="175">
        <f>ROUND(I153*H153,2)</f>
        <v>0</v>
      </c>
      <c r="BL153" s="17" t="s">
        <v>369</v>
      </c>
      <c r="BM153" s="174" t="s">
        <v>879</v>
      </c>
    </row>
    <row r="154" spans="1:65" s="2" customFormat="1" ht="19.5" x14ac:dyDescent="0.2">
      <c r="A154" s="34"/>
      <c r="B154" s="35"/>
      <c r="C154" s="36"/>
      <c r="D154" s="176" t="s">
        <v>218</v>
      </c>
      <c r="E154" s="36"/>
      <c r="F154" s="177" t="s">
        <v>1049</v>
      </c>
      <c r="G154" s="36"/>
      <c r="H154" s="36"/>
      <c r="I154" s="178"/>
      <c r="J154" s="36"/>
      <c r="K154" s="36"/>
      <c r="L154" s="39"/>
      <c r="M154" s="179"/>
      <c r="N154" s="180"/>
      <c r="O154" s="64"/>
      <c r="P154" s="64"/>
      <c r="Q154" s="64"/>
      <c r="R154" s="64"/>
      <c r="S154" s="64"/>
      <c r="T154" s="65"/>
      <c r="U154" s="34"/>
      <c r="V154" s="34"/>
      <c r="W154" s="34"/>
      <c r="X154" s="34"/>
      <c r="Y154" s="34"/>
      <c r="Z154" s="34"/>
      <c r="AA154" s="34"/>
      <c r="AB154" s="34"/>
      <c r="AC154" s="34"/>
      <c r="AD154" s="34"/>
      <c r="AE154" s="34"/>
      <c r="AT154" s="17" t="s">
        <v>218</v>
      </c>
      <c r="AU154" s="17" t="s">
        <v>83</v>
      </c>
    </row>
    <row r="155" spans="1:65" s="12" customFormat="1" x14ac:dyDescent="0.2">
      <c r="B155" s="181"/>
      <c r="C155" s="182"/>
      <c r="D155" s="176" t="s">
        <v>220</v>
      </c>
      <c r="E155" s="183" t="s">
        <v>35</v>
      </c>
      <c r="F155" s="184" t="s">
        <v>1050</v>
      </c>
      <c r="G155" s="182"/>
      <c r="H155" s="185">
        <v>1.2350000000000001</v>
      </c>
      <c r="I155" s="186"/>
      <c r="J155" s="182"/>
      <c r="K155" s="182"/>
      <c r="L155" s="187"/>
      <c r="M155" s="188"/>
      <c r="N155" s="189"/>
      <c r="O155" s="189"/>
      <c r="P155" s="189"/>
      <c r="Q155" s="189"/>
      <c r="R155" s="189"/>
      <c r="S155" s="189"/>
      <c r="T155" s="190"/>
      <c r="AT155" s="191" t="s">
        <v>220</v>
      </c>
      <c r="AU155" s="191" t="s">
        <v>83</v>
      </c>
      <c r="AV155" s="12" t="s">
        <v>85</v>
      </c>
      <c r="AW155" s="12" t="s">
        <v>37</v>
      </c>
      <c r="AX155" s="12" t="s">
        <v>83</v>
      </c>
      <c r="AY155" s="191" t="s">
        <v>215</v>
      </c>
    </row>
    <row r="156" spans="1:65" s="2" customFormat="1" ht="60" x14ac:dyDescent="0.2">
      <c r="A156" s="34"/>
      <c r="B156" s="35"/>
      <c r="C156" s="208" t="s">
        <v>321</v>
      </c>
      <c r="D156" s="208" t="s">
        <v>366</v>
      </c>
      <c r="E156" s="209" t="s">
        <v>573</v>
      </c>
      <c r="F156" s="210" t="s">
        <v>574</v>
      </c>
      <c r="G156" s="211" t="s">
        <v>353</v>
      </c>
      <c r="H156" s="212">
        <v>1.4019999999999999</v>
      </c>
      <c r="I156" s="213"/>
      <c r="J156" s="214">
        <f>ROUND(I156*H156,2)</f>
        <v>0</v>
      </c>
      <c r="K156" s="210" t="s">
        <v>213</v>
      </c>
      <c r="L156" s="39"/>
      <c r="M156" s="215" t="s">
        <v>35</v>
      </c>
      <c r="N156" s="216" t="s">
        <v>47</v>
      </c>
      <c r="O156" s="64"/>
      <c r="P156" s="172">
        <f>O156*H156</f>
        <v>0</v>
      </c>
      <c r="Q156" s="172">
        <v>0</v>
      </c>
      <c r="R156" s="172">
        <f>Q156*H156</f>
        <v>0</v>
      </c>
      <c r="S156" s="172">
        <v>0</v>
      </c>
      <c r="T156" s="173">
        <f>S156*H156</f>
        <v>0</v>
      </c>
      <c r="U156" s="34"/>
      <c r="V156" s="34"/>
      <c r="W156" s="34"/>
      <c r="X156" s="34"/>
      <c r="Y156" s="34"/>
      <c r="Z156" s="34"/>
      <c r="AA156" s="34"/>
      <c r="AB156" s="34"/>
      <c r="AC156" s="34"/>
      <c r="AD156" s="34"/>
      <c r="AE156" s="34"/>
      <c r="AR156" s="174" t="s">
        <v>369</v>
      </c>
      <c r="AT156" s="174" t="s">
        <v>366</v>
      </c>
      <c r="AU156" s="174" t="s">
        <v>83</v>
      </c>
      <c r="AY156" s="17" t="s">
        <v>215</v>
      </c>
      <c r="BE156" s="175">
        <f>IF(N156="základní",J156,0)</f>
        <v>0</v>
      </c>
      <c r="BF156" s="175">
        <f>IF(N156="snížená",J156,0)</f>
        <v>0</v>
      </c>
      <c r="BG156" s="175">
        <f>IF(N156="zákl. přenesená",J156,0)</f>
        <v>0</v>
      </c>
      <c r="BH156" s="175">
        <f>IF(N156="sníž. přenesená",J156,0)</f>
        <v>0</v>
      </c>
      <c r="BI156" s="175">
        <f>IF(N156="nulová",J156,0)</f>
        <v>0</v>
      </c>
      <c r="BJ156" s="17" t="s">
        <v>83</v>
      </c>
      <c r="BK156" s="175">
        <f>ROUND(I156*H156,2)</f>
        <v>0</v>
      </c>
      <c r="BL156" s="17" t="s">
        <v>369</v>
      </c>
      <c r="BM156" s="174" t="s">
        <v>575</v>
      </c>
    </row>
    <row r="157" spans="1:65" s="2" customFormat="1" ht="19.5" x14ac:dyDescent="0.2">
      <c r="A157" s="34"/>
      <c r="B157" s="35"/>
      <c r="C157" s="36"/>
      <c r="D157" s="176" t="s">
        <v>218</v>
      </c>
      <c r="E157" s="36"/>
      <c r="F157" s="177" t="s">
        <v>576</v>
      </c>
      <c r="G157" s="36"/>
      <c r="H157" s="36"/>
      <c r="I157" s="178"/>
      <c r="J157" s="36"/>
      <c r="K157" s="36"/>
      <c r="L157" s="39"/>
      <c r="M157" s="179"/>
      <c r="N157" s="180"/>
      <c r="O157" s="64"/>
      <c r="P157" s="64"/>
      <c r="Q157" s="64"/>
      <c r="R157" s="64"/>
      <c r="S157" s="64"/>
      <c r="T157" s="65"/>
      <c r="U157" s="34"/>
      <c r="V157" s="34"/>
      <c r="W157" s="34"/>
      <c r="X157" s="34"/>
      <c r="Y157" s="34"/>
      <c r="Z157" s="34"/>
      <c r="AA157" s="34"/>
      <c r="AB157" s="34"/>
      <c r="AC157" s="34"/>
      <c r="AD157" s="34"/>
      <c r="AE157" s="34"/>
      <c r="AT157" s="17" t="s">
        <v>218</v>
      </c>
      <c r="AU157" s="17" t="s">
        <v>83</v>
      </c>
    </row>
    <row r="158" spans="1:65" s="12" customFormat="1" x14ac:dyDescent="0.2">
      <c r="B158" s="181"/>
      <c r="C158" s="182"/>
      <c r="D158" s="176" t="s">
        <v>220</v>
      </c>
      <c r="E158" s="183" t="s">
        <v>35</v>
      </c>
      <c r="F158" s="184" t="s">
        <v>1051</v>
      </c>
      <c r="G158" s="182"/>
      <c r="H158" s="185">
        <v>1.4019999999999999</v>
      </c>
      <c r="I158" s="186"/>
      <c r="J158" s="182"/>
      <c r="K158" s="182"/>
      <c r="L158" s="187"/>
      <c r="M158" s="188"/>
      <c r="N158" s="189"/>
      <c r="O158" s="189"/>
      <c r="P158" s="189"/>
      <c r="Q158" s="189"/>
      <c r="R158" s="189"/>
      <c r="S158" s="189"/>
      <c r="T158" s="190"/>
      <c r="AT158" s="191" t="s">
        <v>220</v>
      </c>
      <c r="AU158" s="191" t="s">
        <v>83</v>
      </c>
      <c r="AV158" s="12" t="s">
        <v>85</v>
      </c>
      <c r="AW158" s="12" t="s">
        <v>37</v>
      </c>
      <c r="AX158" s="12" t="s">
        <v>83</v>
      </c>
      <c r="AY158" s="191" t="s">
        <v>215</v>
      </c>
    </row>
    <row r="159" spans="1:65" s="2" customFormat="1" ht="44.25" customHeight="1" x14ac:dyDescent="0.2">
      <c r="A159" s="34"/>
      <c r="B159" s="35"/>
      <c r="C159" s="208" t="s">
        <v>326</v>
      </c>
      <c r="D159" s="208" t="s">
        <v>366</v>
      </c>
      <c r="E159" s="209" t="s">
        <v>579</v>
      </c>
      <c r="F159" s="210" t="s">
        <v>580</v>
      </c>
      <c r="G159" s="211" t="s">
        <v>353</v>
      </c>
      <c r="H159" s="212">
        <v>22.288</v>
      </c>
      <c r="I159" s="213"/>
      <c r="J159" s="214">
        <f>ROUND(I159*H159,2)</f>
        <v>0</v>
      </c>
      <c r="K159" s="210" t="s">
        <v>213</v>
      </c>
      <c r="L159" s="39"/>
      <c r="M159" s="215" t="s">
        <v>35</v>
      </c>
      <c r="N159" s="216" t="s">
        <v>47</v>
      </c>
      <c r="O159" s="64"/>
      <c r="P159" s="172">
        <f>O159*H159</f>
        <v>0</v>
      </c>
      <c r="Q159" s="172">
        <v>0</v>
      </c>
      <c r="R159" s="172">
        <f>Q159*H159</f>
        <v>0</v>
      </c>
      <c r="S159" s="172">
        <v>0</v>
      </c>
      <c r="T159" s="173">
        <f>S159*H159</f>
        <v>0</v>
      </c>
      <c r="U159" s="34"/>
      <c r="V159" s="34"/>
      <c r="W159" s="34"/>
      <c r="X159" s="34"/>
      <c r="Y159" s="34"/>
      <c r="Z159" s="34"/>
      <c r="AA159" s="34"/>
      <c r="AB159" s="34"/>
      <c r="AC159" s="34"/>
      <c r="AD159" s="34"/>
      <c r="AE159" s="34"/>
      <c r="AR159" s="174" t="s">
        <v>369</v>
      </c>
      <c r="AT159" s="174" t="s">
        <v>366</v>
      </c>
      <c r="AU159" s="174" t="s">
        <v>83</v>
      </c>
      <c r="AY159" s="17" t="s">
        <v>215</v>
      </c>
      <c r="BE159" s="175">
        <f>IF(N159="základní",J159,0)</f>
        <v>0</v>
      </c>
      <c r="BF159" s="175">
        <f>IF(N159="snížená",J159,0)</f>
        <v>0</v>
      </c>
      <c r="BG159" s="175">
        <f>IF(N159="zákl. přenesená",J159,0)</f>
        <v>0</v>
      </c>
      <c r="BH159" s="175">
        <f>IF(N159="sníž. přenesená",J159,0)</f>
        <v>0</v>
      </c>
      <c r="BI159" s="175">
        <f>IF(N159="nulová",J159,0)</f>
        <v>0</v>
      </c>
      <c r="BJ159" s="17" t="s">
        <v>83</v>
      </c>
      <c r="BK159" s="175">
        <f>ROUND(I159*H159,2)</f>
        <v>0</v>
      </c>
      <c r="BL159" s="17" t="s">
        <v>369</v>
      </c>
      <c r="BM159" s="174" t="s">
        <v>977</v>
      </c>
    </row>
    <row r="160" spans="1:65" s="2" customFormat="1" ht="19.5" x14ac:dyDescent="0.2">
      <c r="A160" s="34"/>
      <c r="B160" s="35"/>
      <c r="C160" s="36"/>
      <c r="D160" s="176" t="s">
        <v>218</v>
      </c>
      <c r="E160" s="36"/>
      <c r="F160" s="177" t="s">
        <v>978</v>
      </c>
      <c r="G160" s="36"/>
      <c r="H160" s="36"/>
      <c r="I160" s="178"/>
      <c r="J160" s="36"/>
      <c r="K160" s="36"/>
      <c r="L160" s="39"/>
      <c r="M160" s="179"/>
      <c r="N160" s="180"/>
      <c r="O160" s="64"/>
      <c r="P160" s="64"/>
      <c r="Q160" s="64"/>
      <c r="R160" s="64"/>
      <c r="S160" s="64"/>
      <c r="T160" s="65"/>
      <c r="U160" s="34"/>
      <c r="V160" s="34"/>
      <c r="W160" s="34"/>
      <c r="X160" s="34"/>
      <c r="Y160" s="34"/>
      <c r="Z160" s="34"/>
      <c r="AA160" s="34"/>
      <c r="AB160" s="34"/>
      <c r="AC160" s="34"/>
      <c r="AD160" s="34"/>
      <c r="AE160" s="34"/>
      <c r="AT160" s="17" t="s">
        <v>218</v>
      </c>
      <c r="AU160" s="17" t="s">
        <v>83</v>
      </c>
    </row>
    <row r="161" spans="1:65" s="12" customFormat="1" x14ac:dyDescent="0.2">
      <c r="B161" s="181"/>
      <c r="C161" s="182"/>
      <c r="D161" s="176" t="s">
        <v>220</v>
      </c>
      <c r="E161" s="183" t="s">
        <v>35</v>
      </c>
      <c r="F161" s="184" t="s">
        <v>1052</v>
      </c>
      <c r="G161" s="182"/>
      <c r="H161" s="185">
        <v>22.288</v>
      </c>
      <c r="I161" s="186"/>
      <c r="J161" s="182"/>
      <c r="K161" s="182"/>
      <c r="L161" s="187"/>
      <c r="M161" s="188"/>
      <c r="N161" s="189"/>
      <c r="O161" s="189"/>
      <c r="P161" s="189"/>
      <c r="Q161" s="189"/>
      <c r="R161" s="189"/>
      <c r="S161" s="189"/>
      <c r="T161" s="190"/>
      <c r="AT161" s="191" t="s">
        <v>220</v>
      </c>
      <c r="AU161" s="191" t="s">
        <v>83</v>
      </c>
      <c r="AV161" s="12" t="s">
        <v>85</v>
      </c>
      <c r="AW161" s="12" t="s">
        <v>37</v>
      </c>
      <c r="AX161" s="12" t="s">
        <v>83</v>
      </c>
      <c r="AY161" s="191" t="s">
        <v>215</v>
      </c>
    </row>
    <row r="162" spans="1:65" s="2" customFormat="1" ht="66.75" customHeight="1" x14ac:dyDescent="0.2">
      <c r="A162" s="34"/>
      <c r="B162" s="35"/>
      <c r="C162" s="208" t="s">
        <v>330</v>
      </c>
      <c r="D162" s="208" t="s">
        <v>366</v>
      </c>
      <c r="E162" s="209" t="s">
        <v>958</v>
      </c>
      <c r="F162" s="210" t="s">
        <v>959</v>
      </c>
      <c r="G162" s="211" t="s">
        <v>353</v>
      </c>
      <c r="H162" s="212">
        <v>22.288</v>
      </c>
      <c r="I162" s="213"/>
      <c r="J162" s="214">
        <f>ROUND(I162*H162,2)</f>
        <v>0</v>
      </c>
      <c r="K162" s="210" t="s">
        <v>213</v>
      </c>
      <c r="L162" s="39"/>
      <c r="M162" s="215" t="s">
        <v>35</v>
      </c>
      <c r="N162" s="216" t="s">
        <v>47</v>
      </c>
      <c r="O162" s="64"/>
      <c r="P162" s="172">
        <f>O162*H162</f>
        <v>0</v>
      </c>
      <c r="Q162" s="172">
        <v>0</v>
      </c>
      <c r="R162" s="172">
        <f>Q162*H162</f>
        <v>0</v>
      </c>
      <c r="S162" s="172">
        <v>0</v>
      </c>
      <c r="T162" s="173">
        <f>S162*H162</f>
        <v>0</v>
      </c>
      <c r="U162" s="34"/>
      <c r="V162" s="34"/>
      <c r="W162" s="34"/>
      <c r="X162" s="34"/>
      <c r="Y162" s="34"/>
      <c r="Z162" s="34"/>
      <c r="AA162" s="34"/>
      <c r="AB162" s="34"/>
      <c r="AC162" s="34"/>
      <c r="AD162" s="34"/>
      <c r="AE162" s="34"/>
      <c r="AR162" s="174" t="s">
        <v>369</v>
      </c>
      <c r="AT162" s="174" t="s">
        <v>366</v>
      </c>
      <c r="AU162" s="174" t="s">
        <v>83</v>
      </c>
      <c r="AY162" s="17" t="s">
        <v>215</v>
      </c>
      <c r="BE162" s="175">
        <f>IF(N162="základní",J162,0)</f>
        <v>0</v>
      </c>
      <c r="BF162" s="175">
        <f>IF(N162="snížená",J162,0)</f>
        <v>0</v>
      </c>
      <c r="BG162" s="175">
        <f>IF(N162="zákl. přenesená",J162,0)</f>
        <v>0</v>
      </c>
      <c r="BH162" s="175">
        <f>IF(N162="sníž. přenesená",J162,0)</f>
        <v>0</v>
      </c>
      <c r="BI162" s="175">
        <f>IF(N162="nulová",J162,0)</f>
        <v>0</v>
      </c>
      <c r="BJ162" s="17" t="s">
        <v>83</v>
      </c>
      <c r="BK162" s="175">
        <f>ROUND(I162*H162,2)</f>
        <v>0</v>
      </c>
      <c r="BL162" s="17" t="s">
        <v>369</v>
      </c>
      <c r="BM162" s="174" t="s">
        <v>980</v>
      </c>
    </row>
    <row r="163" spans="1:65" s="2" customFormat="1" ht="19.5" x14ac:dyDescent="0.2">
      <c r="A163" s="34"/>
      <c r="B163" s="35"/>
      <c r="C163" s="36"/>
      <c r="D163" s="176" t="s">
        <v>218</v>
      </c>
      <c r="E163" s="36"/>
      <c r="F163" s="177" t="s">
        <v>981</v>
      </c>
      <c r="G163" s="36"/>
      <c r="H163" s="36"/>
      <c r="I163" s="178"/>
      <c r="J163" s="36"/>
      <c r="K163" s="36"/>
      <c r="L163" s="39"/>
      <c r="M163" s="179"/>
      <c r="N163" s="180"/>
      <c r="O163" s="64"/>
      <c r="P163" s="64"/>
      <c r="Q163" s="64"/>
      <c r="R163" s="64"/>
      <c r="S163" s="64"/>
      <c r="T163" s="65"/>
      <c r="U163" s="34"/>
      <c r="V163" s="34"/>
      <c r="W163" s="34"/>
      <c r="X163" s="34"/>
      <c r="Y163" s="34"/>
      <c r="Z163" s="34"/>
      <c r="AA163" s="34"/>
      <c r="AB163" s="34"/>
      <c r="AC163" s="34"/>
      <c r="AD163" s="34"/>
      <c r="AE163" s="34"/>
      <c r="AT163" s="17" t="s">
        <v>218</v>
      </c>
      <c r="AU163" s="17" t="s">
        <v>83</v>
      </c>
    </row>
    <row r="164" spans="1:65" s="12" customFormat="1" x14ac:dyDescent="0.2">
      <c r="B164" s="181"/>
      <c r="C164" s="182"/>
      <c r="D164" s="176" t="s">
        <v>220</v>
      </c>
      <c r="E164" s="183" t="s">
        <v>35</v>
      </c>
      <c r="F164" s="184" t="s">
        <v>1053</v>
      </c>
      <c r="G164" s="182"/>
      <c r="H164" s="185">
        <v>22.288</v>
      </c>
      <c r="I164" s="186"/>
      <c r="J164" s="182"/>
      <c r="K164" s="182"/>
      <c r="L164" s="187"/>
      <c r="M164" s="188"/>
      <c r="N164" s="189"/>
      <c r="O164" s="189"/>
      <c r="P164" s="189"/>
      <c r="Q164" s="189"/>
      <c r="R164" s="189"/>
      <c r="S164" s="189"/>
      <c r="T164" s="190"/>
      <c r="AT164" s="191" t="s">
        <v>220</v>
      </c>
      <c r="AU164" s="191" t="s">
        <v>83</v>
      </c>
      <c r="AV164" s="12" t="s">
        <v>85</v>
      </c>
      <c r="AW164" s="12" t="s">
        <v>37</v>
      </c>
      <c r="AX164" s="12" t="s">
        <v>83</v>
      </c>
      <c r="AY164" s="191" t="s">
        <v>215</v>
      </c>
    </row>
    <row r="165" spans="1:65" s="2" customFormat="1" ht="60" x14ac:dyDescent="0.2">
      <c r="A165" s="34"/>
      <c r="B165" s="35"/>
      <c r="C165" s="208" t="s">
        <v>335</v>
      </c>
      <c r="D165" s="208" t="s">
        <v>366</v>
      </c>
      <c r="E165" s="209" t="s">
        <v>983</v>
      </c>
      <c r="F165" s="210" t="s">
        <v>984</v>
      </c>
      <c r="G165" s="211" t="s">
        <v>353</v>
      </c>
      <c r="H165" s="212">
        <v>1.3320000000000001</v>
      </c>
      <c r="I165" s="213"/>
      <c r="J165" s="214">
        <f>ROUND(I165*H165,2)</f>
        <v>0</v>
      </c>
      <c r="K165" s="210" t="s">
        <v>213</v>
      </c>
      <c r="L165" s="39"/>
      <c r="M165" s="215" t="s">
        <v>35</v>
      </c>
      <c r="N165" s="216" t="s">
        <v>47</v>
      </c>
      <c r="O165" s="64"/>
      <c r="P165" s="172">
        <f>O165*H165</f>
        <v>0</v>
      </c>
      <c r="Q165" s="172">
        <v>0</v>
      </c>
      <c r="R165" s="172">
        <f>Q165*H165</f>
        <v>0</v>
      </c>
      <c r="S165" s="172">
        <v>0</v>
      </c>
      <c r="T165" s="173">
        <f>S165*H165</f>
        <v>0</v>
      </c>
      <c r="U165" s="34"/>
      <c r="V165" s="34"/>
      <c r="W165" s="34"/>
      <c r="X165" s="34"/>
      <c r="Y165" s="34"/>
      <c r="Z165" s="34"/>
      <c r="AA165" s="34"/>
      <c r="AB165" s="34"/>
      <c r="AC165" s="34"/>
      <c r="AD165" s="34"/>
      <c r="AE165" s="34"/>
      <c r="AR165" s="174" t="s">
        <v>369</v>
      </c>
      <c r="AT165" s="174" t="s">
        <v>366</v>
      </c>
      <c r="AU165" s="174" t="s">
        <v>83</v>
      </c>
      <c r="AY165" s="17" t="s">
        <v>215</v>
      </c>
      <c r="BE165" s="175">
        <f>IF(N165="základní",J165,0)</f>
        <v>0</v>
      </c>
      <c r="BF165" s="175">
        <f>IF(N165="snížená",J165,0)</f>
        <v>0</v>
      </c>
      <c r="BG165" s="175">
        <f>IF(N165="zákl. přenesená",J165,0)</f>
        <v>0</v>
      </c>
      <c r="BH165" s="175">
        <f>IF(N165="sníž. přenesená",J165,0)</f>
        <v>0</v>
      </c>
      <c r="BI165" s="175">
        <f>IF(N165="nulová",J165,0)</f>
        <v>0</v>
      </c>
      <c r="BJ165" s="17" t="s">
        <v>83</v>
      </c>
      <c r="BK165" s="175">
        <f>ROUND(I165*H165,2)</f>
        <v>0</v>
      </c>
      <c r="BL165" s="17" t="s">
        <v>369</v>
      </c>
      <c r="BM165" s="174" t="s">
        <v>985</v>
      </c>
    </row>
    <row r="166" spans="1:65" s="2" customFormat="1" ht="19.5" x14ac:dyDescent="0.2">
      <c r="A166" s="34"/>
      <c r="B166" s="35"/>
      <c r="C166" s="36"/>
      <c r="D166" s="176" t="s">
        <v>218</v>
      </c>
      <c r="E166" s="36"/>
      <c r="F166" s="177" t="s">
        <v>986</v>
      </c>
      <c r="G166" s="36"/>
      <c r="H166" s="36"/>
      <c r="I166" s="178"/>
      <c r="J166" s="36"/>
      <c r="K166" s="36"/>
      <c r="L166" s="39"/>
      <c r="M166" s="179"/>
      <c r="N166" s="180"/>
      <c r="O166" s="64"/>
      <c r="P166" s="64"/>
      <c r="Q166" s="64"/>
      <c r="R166" s="64"/>
      <c r="S166" s="64"/>
      <c r="T166" s="65"/>
      <c r="U166" s="34"/>
      <c r="V166" s="34"/>
      <c r="W166" s="34"/>
      <c r="X166" s="34"/>
      <c r="Y166" s="34"/>
      <c r="Z166" s="34"/>
      <c r="AA166" s="34"/>
      <c r="AB166" s="34"/>
      <c r="AC166" s="34"/>
      <c r="AD166" s="34"/>
      <c r="AE166" s="34"/>
      <c r="AT166" s="17" t="s">
        <v>218</v>
      </c>
      <c r="AU166" s="17" t="s">
        <v>83</v>
      </c>
    </row>
    <row r="167" spans="1:65" s="12" customFormat="1" x14ac:dyDescent="0.2">
      <c r="B167" s="181"/>
      <c r="C167" s="182"/>
      <c r="D167" s="176" t="s">
        <v>220</v>
      </c>
      <c r="E167" s="183" t="s">
        <v>35</v>
      </c>
      <c r="F167" s="184" t="s">
        <v>1054</v>
      </c>
      <c r="G167" s="182"/>
      <c r="H167" s="185">
        <v>1.3320000000000001</v>
      </c>
      <c r="I167" s="186"/>
      <c r="J167" s="182"/>
      <c r="K167" s="182"/>
      <c r="L167" s="187"/>
      <c r="M167" s="188"/>
      <c r="N167" s="189"/>
      <c r="O167" s="189"/>
      <c r="P167" s="189"/>
      <c r="Q167" s="189"/>
      <c r="R167" s="189"/>
      <c r="S167" s="189"/>
      <c r="T167" s="190"/>
      <c r="AT167" s="191" t="s">
        <v>220</v>
      </c>
      <c r="AU167" s="191" t="s">
        <v>83</v>
      </c>
      <c r="AV167" s="12" t="s">
        <v>85</v>
      </c>
      <c r="AW167" s="12" t="s">
        <v>37</v>
      </c>
      <c r="AX167" s="12" t="s">
        <v>83</v>
      </c>
      <c r="AY167" s="191" t="s">
        <v>215</v>
      </c>
    </row>
    <row r="168" spans="1:65" s="2" customFormat="1" ht="60" x14ac:dyDescent="0.2">
      <c r="A168" s="34"/>
      <c r="B168" s="35"/>
      <c r="C168" s="208" t="s">
        <v>340</v>
      </c>
      <c r="D168" s="208" t="s">
        <v>366</v>
      </c>
      <c r="E168" s="209" t="s">
        <v>983</v>
      </c>
      <c r="F168" s="210" t="s">
        <v>984</v>
      </c>
      <c r="G168" s="211" t="s">
        <v>353</v>
      </c>
      <c r="H168" s="212">
        <v>0.17199999999999999</v>
      </c>
      <c r="I168" s="213"/>
      <c r="J168" s="214">
        <f>ROUND(I168*H168,2)</f>
        <v>0</v>
      </c>
      <c r="K168" s="210" t="s">
        <v>213</v>
      </c>
      <c r="L168" s="39"/>
      <c r="M168" s="215" t="s">
        <v>35</v>
      </c>
      <c r="N168" s="216" t="s">
        <v>47</v>
      </c>
      <c r="O168" s="64"/>
      <c r="P168" s="172">
        <f>O168*H168</f>
        <v>0</v>
      </c>
      <c r="Q168" s="172">
        <v>0</v>
      </c>
      <c r="R168" s="172">
        <f>Q168*H168</f>
        <v>0</v>
      </c>
      <c r="S168" s="172">
        <v>0</v>
      </c>
      <c r="T168" s="173">
        <f>S168*H168</f>
        <v>0</v>
      </c>
      <c r="U168" s="34"/>
      <c r="V168" s="34"/>
      <c r="W168" s="34"/>
      <c r="X168" s="34"/>
      <c r="Y168" s="34"/>
      <c r="Z168" s="34"/>
      <c r="AA168" s="34"/>
      <c r="AB168" s="34"/>
      <c r="AC168" s="34"/>
      <c r="AD168" s="34"/>
      <c r="AE168" s="34"/>
      <c r="AR168" s="174" t="s">
        <v>369</v>
      </c>
      <c r="AT168" s="174" t="s">
        <v>366</v>
      </c>
      <c r="AU168" s="174" t="s">
        <v>83</v>
      </c>
      <c r="AY168" s="17" t="s">
        <v>215</v>
      </c>
      <c r="BE168" s="175">
        <f>IF(N168="základní",J168,0)</f>
        <v>0</v>
      </c>
      <c r="BF168" s="175">
        <f>IF(N168="snížená",J168,0)</f>
        <v>0</v>
      </c>
      <c r="BG168" s="175">
        <f>IF(N168="zákl. přenesená",J168,0)</f>
        <v>0</v>
      </c>
      <c r="BH168" s="175">
        <f>IF(N168="sníž. přenesená",J168,0)</f>
        <v>0</v>
      </c>
      <c r="BI168" s="175">
        <f>IF(N168="nulová",J168,0)</f>
        <v>0</v>
      </c>
      <c r="BJ168" s="17" t="s">
        <v>83</v>
      </c>
      <c r="BK168" s="175">
        <f>ROUND(I168*H168,2)</f>
        <v>0</v>
      </c>
      <c r="BL168" s="17" t="s">
        <v>369</v>
      </c>
      <c r="BM168" s="174" t="s">
        <v>988</v>
      </c>
    </row>
    <row r="169" spans="1:65" s="2" customFormat="1" ht="19.5" x14ac:dyDescent="0.2">
      <c r="A169" s="34"/>
      <c r="B169" s="35"/>
      <c r="C169" s="36"/>
      <c r="D169" s="176" t="s">
        <v>218</v>
      </c>
      <c r="E169" s="36"/>
      <c r="F169" s="177" t="s">
        <v>989</v>
      </c>
      <c r="G169" s="36"/>
      <c r="H169" s="36"/>
      <c r="I169" s="178"/>
      <c r="J169" s="36"/>
      <c r="K169" s="36"/>
      <c r="L169" s="39"/>
      <c r="M169" s="179"/>
      <c r="N169" s="180"/>
      <c r="O169" s="64"/>
      <c r="P169" s="64"/>
      <c r="Q169" s="64"/>
      <c r="R169" s="64"/>
      <c r="S169" s="64"/>
      <c r="T169" s="65"/>
      <c r="U169" s="34"/>
      <c r="V169" s="34"/>
      <c r="W169" s="34"/>
      <c r="X169" s="34"/>
      <c r="Y169" s="34"/>
      <c r="Z169" s="34"/>
      <c r="AA169" s="34"/>
      <c r="AB169" s="34"/>
      <c r="AC169" s="34"/>
      <c r="AD169" s="34"/>
      <c r="AE169" s="34"/>
      <c r="AT169" s="17" t="s">
        <v>218</v>
      </c>
      <c r="AU169" s="17" t="s">
        <v>83</v>
      </c>
    </row>
    <row r="170" spans="1:65" s="12" customFormat="1" x14ac:dyDescent="0.2">
      <c r="B170" s="181"/>
      <c r="C170" s="182"/>
      <c r="D170" s="176" t="s">
        <v>220</v>
      </c>
      <c r="E170" s="183" t="s">
        <v>35</v>
      </c>
      <c r="F170" s="184" t="s">
        <v>1055</v>
      </c>
      <c r="G170" s="182"/>
      <c r="H170" s="185">
        <v>0.17199999999999999</v>
      </c>
      <c r="I170" s="186"/>
      <c r="J170" s="182"/>
      <c r="K170" s="182"/>
      <c r="L170" s="187"/>
      <c r="M170" s="188"/>
      <c r="N170" s="189"/>
      <c r="O170" s="189"/>
      <c r="P170" s="189"/>
      <c r="Q170" s="189"/>
      <c r="R170" s="189"/>
      <c r="S170" s="189"/>
      <c r="T170" s="190"/>
      <c r="AT170" s="191" t="s">
        <v>220</v>
      </c>
      <c r="AU170" s="191" t="s">
        <v>83</v>
      </c>
      <c r="AV170" s="12" t="s">
        <v>85</v>
      </c>
      <c r="AW170" s="12" t="s">
        <v>37</v>
      </c>
      <c r="AX170" s="12" t="s">
        <v>83</v>
      </c>
      <c r="AY170" s="191" t="s">
        <v>215</v>
      </c>
    </row>
    <row r="171" spans="1:65" s="2" customFormat="1" ht="44.25" customHeight="1" x14ac:dyDescent="0.2">
      <c r="A171" s="34"/>
      <c r="B171" s="35"/>
      <c r="C171" s="208" t="s">
        <v>344</v>
      </c>
      <c r="D171" s="208" t="s">
        <v>366</v>
      </c>
      <c r="E171" s="209" t="s">
        <v>605</v>
      </c>
      <c r="F171" s="210" t="s">
        <v>606</v>
      </c>
      <c r="G171" s="211" t="s">
        <v>353</v>
      </c>
      <c r="H171" s="212">
        <v>0.17199999999999999</v>
      </c>
      <c r="I171" s="213"/>
      <c r="J171" s="214">
        <f>ROUND(I171*H171,2)</f>
        <v>0</v>
      </c>
      <c r="K171" s="210" t="s">
        <v>213</v>
      </c>
      <c r="L171" s="39"/>
      <c r="M171" s="215" t="s">
        <v>35</v>
      </c>
      <c r="N171" s="216" t="s">
        <v>47</v>
      </c>
      <c r="O171" s="64"/>
      <c r="P171" s="172">
        <f>O171*H171</f>
        <v>0</v>
      </c>
      <c r="Q171" s="172">
        <v>0</v>
      </c>
      <c r="R171" s="172">
        <f>Q171*H171</f>
        <v>0</v>
      </c>
      <c r="S171" s="172">
        <v>0</v>
      </c>
      <c r="T171" s="173">
        <f>S171*H171</f>
        <v>0</v>
      </c>
      <c r="U171" s="34"/>
      <c r="V171" s="34"/>
      <c r="W171" s="34"/>
      <c r="X171" s="34"/>
      <c r="Y171" s="34"/>
      <c r="Z171" s="34"/>
      <c r="AA171" s="34"/>
      <c r="AB171" s="34"/>
      <c r="AC171" s="34"/>
      <c r="AD171" s="34"/>
      <c r="AE171" s="34"/>
      <c r="AR171" s="174" t="s">
        <v>369</v>
      </c>
      <c r="AT171" s="174" t="s">
        <v>366</v>
      </c>
      <c r="AU171" s="174" t="s">
        <v>83</v>
      </c>
      <c r="AY171" s="17" t="s">
        <v>215</v>
      </c>
      <c r="BE171" s="175">
        <f>IF(N171="základní",J171,0)</f>
        <v>0</v>
      </c>
      <c r="BF171" s="175">
        <f>IF(N171="snížená",J171,0)</f>
        <v>0</v>
      </c>
      <c r="BG171" s="175">
        <f>IF(N171="zákl. přenesená",J171,0)</f>
        <v>0</v>
      </c>
      <c r="BH171" s="175">
        <f>IF(N171="sníž. přenesená",J171,0)</f>
        <v>0</v>
      </c>
      <c r="BI171" s="175">
        <f>IF(N171="nulová",J171,0)</f>
        <v>0</v>
      </c>
      <c r="BJ171" s="17" t="s">
        <v>83</v>
      </c>
      <c r="BK171" s="175">
        <f>ROUND(I171*H171,2)</f>
        <v>0</v>
      </c>
      <c r="BL171" s="17" t="s">
        <v>369</v>
      </c>
      <c r="BM171" s="174" t="s">
        <v>607</v>
      </c>
    </row>
    <row r="172" spans="1:65" s="12" customFormat="1" x14ac:dyDescent="0.2">
      <c r="B172" s="181"/>
      <c r="C172" s="182"/>
      <c r="D172" s="176" t="s">
        <v>220</v>
      </c>
      <c r="E172" s="183" t="s">
        <v>35</v>
      </c>
      <c r="F172" s="184" t="s">
        <v>1056</v>
      </c>
      <c r="G172" s="182"/>
      <c r="H172" s="185">
        <v>0.17199999999999999</v>
      </c>
      <c r="I172" s="186"/>
      <c r="J172" s="182"/>
      <c r="K172" s="182"/>
      <c r="L172" s="187"/>
      <c r="M172" s="217"/>
      <c r="N172" s="218"/>
      <c r="O172" s="218"/>
      <c r="P172" s="218"/>
      <c r="Q172" s="218"/>
      <c r="R172" s="218"/>
      <c r="S172" s="218"/>
      <c r="T172" s="219"/>
      <c r="AT172" s="191" t="s">
        <v>220</v>
      </c>
      <c r="AU172" s="191" t="s">
        <v>83</v>
      </c>
      <c r="AV172" s="12" t="s">
        <v>85</v>
      </c>
      <c r="AW172" s="12" t="s">
        <v>37</v>
      </c>
      <c r="AX172" s="12" t="s">
        <v>83</v>
      </c>
      <c r="AY172" s="191" t="s">
        <v>215</v>
      </c>
    </row>
    <row r="173" spans="1:65" s="2" customFormat="1" ht="6.95" customHeight="1" x14ac:dyDescent="0.2">
      <c r="A173" s="34"/>
      <c r="B173" s="47"/>
      <c r="C173" s="48"/>
      <c r="D173" s="48"/>
      <c r="E173" s="48"/>
      <c r="F173" s="48"/>
      <c r="G173" s="48"/>
      <c r="H173" s="48"/>
      <c r="I173" s="48"/>
      <c r="J173" s="48"/>
      <c r="K173" s="48"/>
      <c r="L173" s="39"/>
      <c r="M173" s="34"/>
      <c r="O173" s="34"/>
      <c r="P173" s="34"/>
      <c r="Q173" s="34"/>
      <c r="R173" s="34"/>
      <c r="S173" s="34"/>
      <c r="T173" s="34"/>
      <c r="U173" s="34"/>
      <c r="V173" s="34"/>
      <c r="W173" s="34"/>
      <c r="X173" s="34"/>
      <c r="Y173" s="34"/>
      <c r="Z173" s="34"/>
      <c r="AA173" s="34"/>
      <c r="AB173" s="34"/>
      <c r="AC173" s="34"/>
      <c r="AD173" s="34"/>
      <c r="AE173" s="34"/>
    </row>
  </sheetData>
  <sheetProtection algorithmName="SHA-512" hashValue="8WCzw1N00SUkTFV5m/dM6lpr0IBTw5/wWYZ7GqVuJDBkEYdSn8IXrR9S1bXFh6+8eIB0X14la/Cpx/PMtrpktA==" saltValue="w5TbiVQltxf4tGKt9qa8fw/rI0OaNraTKbmmESTtvGGXx1SQhlve8pLcihq72HaafoV+gb/EfIdUO+VEvIoc+A==" spinCount="100000" sheet="1" objects="1" scenarios="1" formatColumns="0" formatRows="0" autoFilter="0"/>
  <autoFilter ref="C87:K172"/>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2"/>
  <sheetViews>
    <sheetView showGridLines="0" topLeftCell="A67" workbookViewId="0">
      <selection activeCell="W85" sqref="W85"/>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142</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1026</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1057</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907</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ROUND(J85,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ROUND((SUM(BE85:BE91)),  2)</f>
        <v>0</v>
      </c>
      <c r="G35" s="34"/>
      <c r="H35" s="34"/>
      <c r="I35" s="124">
        <v>0.21</v>
      </c>
      <c r="J35" s="123">
        <f>ROUND(((SUM(BE85:BE91))*I35),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ROUND((SUM(BF85:BF91)),  2)</f>
        <v>0</v>
      </c>
      <c r="G36" s="34"/>
      <c r="H36" s="34"/>
      <c r="I36" s="124">
        <v>0.15</v>
      </c>
      <c r="J36" s="123">
        <f>ROUND(((SUM(BF85:BF91))*I36),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ROUND((SUM(BG85:BG91)),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ROUND((SUM(BH85:BH91)),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ROUND((SUM(BI85:BI91)),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1026</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08.2 - Materíál dodávaný zadavatelem - NEOCEŇOVAT!</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Omlenice - Včelná</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J85</f>
        <v>0</v>
      </c>
      <c r="K63" s="36"/>
      <c r="L63" s="113"/>
      <c r="S63" s="34"/>
      <c r="T63" s="34"/>
      <c r="U63" s="34"/>
      <c r="V63" s="34"/>
      <c r="W63" s="34"/>
      <c r="X63" s="34"/>
      <c r="Y63" s="34"/>
      <c r="Z63" s="34"/>
      <c r="AA63" s="34"/>
      <c r="AB63" s="34"/>
      <c r="AC63" s="34"/>
      <c r="AD63" s="34"/>
      <c r="AE63" s="34"/>
      <c r="AU63" s="17" t="s">
        <v>192</v>
      </c>
    </row>
    <row r="64" spans="1:47" s="2" customFormat="1" ht="21.75" customHeight="1" x14ac:dyDescent="0.2">
      <c r="A64" s="34"/>
      <c r="B64" s="35"/>
      <c r="C64" s="36"/>
      <c r="D64" s="36"/>
      <c r="E64" s="36"/>
      <c r="F64" s="36"/>
      <c r="G64" s="36"/>
      <c r="H64" s="36"/>
      <c r="I64" s="36"/>
      <c r="J64" s="36"/>
      <c r="K64" s="36"/>
      <c r="L64" s="113"/>
      <c r="S64" s="34"/>
      <c r="T64" s="34"/>
      <c r="U64" s="34"/>
      <c r="V64" s="34"/>
      <c r="W64" s="34"/>
      <c r="X64" s="34"/>
      <c r="Y64" s="34"/>
      <c r="Z64" s="34"/>
      <c r="AA64" s="34"/>
      <c r="AB64" s="34"/>
      <c r="AC64" s="34"/>
      <c r="AD64" s="34"/>
      <c r="AE64" s="34"/>
    </row>
    <row r="65" spans="1:31" s="2" customFormat="1" ht="6.95" customHeight="1" x14ac:dyDescent="0.2">
      <c r="A65" s="34"/>
      <c r="B65" s="47"/>
      <c r="C65" s="48"/>
      <c r="D65" s="48"/>
      <c r="E65" s="48"/>
      <c r="F65" s="48"/>
      <c r="G65" s="48"/>
      <c r="H65" s="48"/>
      <c r="I65" s="48"/>
      <c r="J65" s="48"/>
      <c r="K65" s="48"/>
      <c r="L65" s="113"/>
      <c r="S65" s="34"/>
      <c r="T65" s="34"/>
      <c r="U65" s="34"/>
      <c r="V65" s="34"/>
      <c r="W65" s="34"/>
      <c r="X65" s="34"/>
      <c r="Y65" s="34"/>
      <c r="Z65" s="34"/>
      <c r="AA65" s="34"/>
      <c r="AB65" s="34"/>
      <c r="AC65" s="34"/>
      <c r="AD65" s="34"/>
      <c r="AE65" s="34"/>
    </row>
    <row r="69" spans="1:31" s="2" customFormat="1" ht="6.95" customHeight="1" x14ac:dyDescent="0.2">
      <c r="A69" s="34"/>
      <c r="B69" s="49"/>
      <c r="C69" s="50"/>
      <c r="D69" s="50"/>
      <c r="E69" s="50"/>
      <c r="F69" s="50"/>
      <c r="G69" s="50"/>
      <c r="H69" s="50"/>
      <c r="I69" s="50"/>
      <c r="J69" s="50"/>
      <c r="K69" s="50"/>
      <c r="L69" s="113"/>
      <c r="S69" s="34"/>
      <c r="T69" s="34"/>
      <c r="U69" s="34"/>
      <c r="V69" s="34"/>
      <c r="W69" s="34"/>
      <c r="X69" s="34"/>
      <c r="Y69" s="34"/>
      <c r="Z69" s="34"/>
      <c r="AA69" s="34"/>
      <c r="AB69" s="34"/>
      <c r="AC69" s="34"/>
      <c r="AD69" s="34"/>
      <c r="AE69" s="34"/>
    </row>
    <row r="70" spans="1:31" s="2" customFormat="1" ht="24.95" customHeight="1" x14ac:dyDescent="0.2">
      <c r="A70" s="34"/>
      <c r="B70" s="35"/>
      <c r="C70" s="23" t="s">
        <v>196</v>
      </c>
      <c r="D70" s="36"/>
      <c r="E70" s="36"/>
      <c r="F70" s="36"/>
      <c r="G70" s="36"/>
      <c r="H70" s="36"/>
      <c r="I70" s="36"/>
      <c r="J70" s="36"/>
      <c r="K70" s="36"/>
      <c r="L70" s="113"/>
      <c r="S70" s="34"/>
      <c r="T70" s="34"/>
      <c r="U70" s="34"/>
      <c r="V70" s="34"/>
      <c r="W70" s="34"/>
      <c r="X70" s="34"/>
      <c r="Y70" s="34"/>
      <c r="Z70" s="34"/>
      <c r="AA70" s="34"/>
      <c r="AB70" s="34"/>
      <c r="AC70" s="34"/>
      <c r="AD70" s="34"/>
      <c r="AE70" s="34"/>
    </row>
    <row r="71" spans="1:31" s="2" customFormat="1" ht="6.95" customHeight="1" x14ac:dyDescent="0.2">
      <c r="A71" s="34"/>
      <c r="B71" s="35"/>
      <c r="C71" s="36"/>
      <c r="D71" s="36"/>
      <c r="E71" s="36"/>
      <c r="F71" s="36"/>
      <c r="G71" s="36"/>
      <c r="H71" s="36"/>
      <c r="I71" s="36"/>
      <c r="J71" s="36"/>
      <c r="K71" s="36"/>
      <c r="L71" s="113"/>
      <c r="S71" s="34"/>
      <c r="T71" s="34"/>
      <c r="U71" s="34"/>
      <c r="V71" s="34"/>
      <c r="W71" s="34"/>
      <c r="X71" s="34"/>
      <c r="Y71" s="34"/>
      <c r="Z71" s="34"/>
      <c r="AA71" s="34"/>
      <c r="AB71" s="34"/>
      <c r="AC71" s="34"/>
      <c r="AD71" s="34"/>
      <c r="AE71" s="34"/>
    </row>
    <row r="72" spans="1:31" s="2" customFormat="1" ht="12" customHeight="1" x14ac:dyDescent="0.2">
      <c r="A72" s="34"/>
      <c r="B72" s="35"/>
      <c r="C72" s="29" t="s">
        <v>16</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ht="16.5" customHeight="1" x14ac:dyDescent="0.2">
      <c r="A73" s="34"/>
      <c r="B73" s="35"/>
      <c r="C73" s="36"/>
      <c r="D73" s="36"/>
      <c r="E73" s="367" t="str">
        <f>E7</f>
        <v>Oprava kolejí a výhybek v úseku H. Dvořiště - Velešín na trati Č. Budějovice - Summerau</v>
      </c>
      <c r="F73" s="368"/>
      <c r="G73" s="368"/>
      <c r="H73" s="368"/>
      <c r="I73" s="36"/>
      <c r="J73" s="36"/>
      <c r="K73" s="36"/>
      <c r="L73" s="113"/>
      <c r="S73" s="34"/>
      <c r="T73" s="34"/>
      <c r="U73" s="34"/>
      <c r="V73" s="34"/>
      <c r="W73" s="34"/>
      <c r="X73" s="34"/>
      <c r="Y73" s="34"/>
      <c r="Z73" s="34"/>
      <c r="AA73" s="34"/>
      <c r="AB73" s="34"/>
      <c r="AC73" s="34"/>
      <c r="AD73" s="34"/>
      <c r="AE73" s="34"/>
    </row>
    <row r="74" spans="1:31" s="1" customFormat="1" ht="12" customHeight="1" x14ac:dyDescent="0.2">
      <c r="B74" s="21"/>
      <c r="C74" s="29" t="s">
        <v>183</v>
      </c>
      <c r="D74" s="22"/>
      <c r="E74" s="22"/>
      <c r="F74" s="22"/>
      <c r="G74" s="22"/>
      <c r="H74" s="22"/>
      <c r="I74" s="22"/>
      <c r="J74" s="22"/>
      <c r="K74" s="22"/>
      <c r="L74" s="20"/>
    </row>
    <row r="75" spans="1:31" s="2" customFormat="1" ht="16.5" customHeight="1" x14ac:dyDescent="0.2">
      <c r="A75" s="34"/>
      <c r="B75" s="35"/>
      <c r="C75" s="36"/>
      <c r="D75" s="36"/>
      <c r="E75" s="367" t="s">
        <v>1026</v>
      </c>
      <c r="F75" s="366"/>
      <c r="G75" s="366"/>
      <c r="H75" s="366"/>
      <c r="I75" s="36"/>
      <c r="J75" s="36"/>
      <c r="K75" s="36"/>
      <c r="L75" s="113"/>
      <c r="S75" s="34"/>
      <c r="T75" s="34"/>
      <c r="U75" s="34"/>
      <c r="V75" s="34"/>
      <c r="W75" s="34"/>
      <c r="X75" s="34"/>
      <c r="Y75" s="34"/>
      <c r="Z75" s="34"/>
      <c r="AA75" s="34"/>
      <c r="AB75" s="34"/>
      <c r="AC75" s="34"/>
      <c r="AD75" s="34"/>
      <c r="AE75" s="34"/>
    </row>
    <row r="76" spans="1:31" s="2" customFormat="1" ht="12" customHeight="1" x14ac:dyDescent="0.2">
      <c r="A76" s="34"/>
      <c r="B76" s="35"/>
      <c r="C76" s="29" t="s">
        <v>185</v>
      </c>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ht="16.5" customHeight="1" x14ac:dyDescent="0.2">
      <c r="A77" s="34"/>
      <c r="B77" s="35"/>
      <c r="C77" s="36"/>
      <c r="D77" s="36"/>
      <c r="E77" s="330" t="str">
        <f>E11</f>
        <v>SO 08.2 - Materíál dodávaný zadavatelem - NEOCEŇOVAT!</v>
      </c>
      <c r="F77" s="366"/>
      <c r="G77" s="366"/>
      <c r="H77" s="366"/>
      <c r="I77" s="36"/>
      <c r="J77" s="36"/>
      <c r="K77" s="36"/>
      <c r="L77" s="113"/>
      <c r="S77" s="34"/>
      <c r="T77" s="34"/>
      <c r="U77" s="34"/>
      <c r="V77" s="34"/>
      <c r="W77" s="34"/>
      <c r="X77" s="34"/>
      <c r="Y77" s="34"/>
      <c r="Z77" s="34"/>
      <c r="AA77" s="34"/>
      <c r="AB77" s="34"/>
      <c r="AC77" s="34"/>
      <c r="AD77" s="34"/>
      <c r="AE77" s="34"/>
    </row>
    <row r="78" spans="1:31" s="2" customFormat="1" ht="6.95" customHeight="1" x14ac:dyDescent="0.2">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22</v>
      </c>
      <c r="D79" s="36"/>
      <c r="E79" s="36"/>
      <c r="F79" s="27" t="str">
        <f>F14</f>
        <v>trať 196 dle JŘ, Omlenice - Včelná</v>
      </c>
      <c r="G79" s="36"/>
      <c r="H79" s="36"/>
      <c r="I79" s="29" t="s">
        <v>24</v>
      </c>
      <c r="J79" s="59" t="str">
        <f>IF(J14="","",J14)</f>
        <v>20. 1. 2021</v>
      </c>
      <c r="K79" s="36"/>
      <c r="L79" s="113"/>
      <c r="S79" s="34"/>
      <c r="T79" s="34"/>
      <c r="U79" s="34"/>
      <c r="V79" s="34"/>
      <c r="W79" s="34"/>
      <c r="X79" s="34"/>
      <c r="Y79" s="34"/>
      <c r="Z79" s="34"/>
      <c r="AA79" s="34"/>
      <c r="AB79" s="34"/>
      <c r="AC79" s="34"/>
      <c r="AD79" s="34"/>
      <c r="AE79" s="34"/>
    </row>
    <row r="80" spans="1:31" s="2" customFormat="1" ht="6.95" customHeight="1" x14ac:dyDescent="0.2">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5.2" customHeight="1" x14ac:dyDescent="0.2">
      <c r="A81" s="34"/>
      <c r="B81" s="35"/>
      <c r="C81" s="29" t="s">
        <v>26</v>
      </c>
      <c r="D81" s="36"/>
      <c r="E81" s="36"/>
      <c r="F81" s="27" t="str">
        <f>E17</f>
        <v xml:space="preserve">Správa železnic, s. o., OŘ Plzeň </v>
      </c>
      <c r="G81" s="36"/>
      <c r="H81" s="36"/>
      <c r="I81" s="29" t="s">
        <v>34</v>
      </c>
      <c r="J81" s="32" t="str">
        <f>E23</f>
        <v xml:space="preserve"> </v>
      </c>
      <c r="K81" s="36"/>
      <c r="L81" s="113"/>
      <c r="S81" s="34"/>
      <c r="T81" s="34"/>
      <c r="U81" s="34"/>
      <c r="V81" s="34"/>
      <c r="W81" s="34"/>
      <c r="X81" s="34"/>
      <c r="Y81" s="34"/>
      <c r="Z81" s="34"/>
      <c r="AA81" s="34"/>
      <c r="AB81" s="34"/>
      <c r="AC81" s="34"/>
      <c r="AD81" s="34"/>
      <c r="AE81" s="34"/>
    </row>
    <row r="82" spans="1:65" s="2" customFormat="1" ht="15.2" customHeight="1" x14ac:dyDescent="0.2">
      <c r="A82" s="34"/>
      <c r="B82" s="35"/>
      <c r="C82" s="29" t="s">
        <v>32</v>
      </c>
      <c r="D82" s="36"/>
      <c r="E82" s="36"/>
      <c r="F82" s="27" t="str">
        <f>IF(E20="","",E20)</f>
        <v>Vyplň údaj</v>
      </c>
      <c r="G82" s="36"/>
      <c r="H82" s="36"/>
      <c r="I82" s="29" t="s">
        <v>38</v>
      </c>
      <c r="J82" s="32" t="str">
        <f>E26</f>
        <v>Libor Brabenec</v>
      </c>
      <c r="K82" s="36"/>
      <c r="L82" s="113"/>
      <c r="S82" s="34"/>
      <c r="T82" s="34"/>
      <c r="U82" s="34"/>
      <c r="V82" s="34"/>
      <c r="W82" s="34"/>
      <c r="X82" s="34"/>
      <c r="Y82" s="34"/>
      <c r="Z82" s="34"/>
      <c r="AA82" s="34"/>
      <c r="AB82" s="34"/>
      <c r="AC82" s="34"/>
      <c r="AD82" s="34"/>
      <c r="AE82" s="34"/>
    </row>
    <row r="83" spans="1:65" s="2" customFormat="1" ht="10.3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11" customFormat="1" ht="29.25" customHeight="1" x14ac:dyDescent="0.2">
      <c r="A84" s="151"/>
      <c r="B84" s="152"/>
      <c r="C84" s="153" t="s">
        <v>197</v>
      </c>
      <c r="D84" s="154" t="s">
        <v>61</v>
      </c>
      <c r="E84" s="154" t="s">
        <v>57</v>
      </c>
      <c r="F84" s="154" t="s">
        <v>58</v>
      </c>
      <c r="G84" s="154" t="s">
        <v>198</v>
      </c>
      <c r="H84" s="154" t="s">
        <v>199</v>
      </c>
      <c r="I84" s="154" t="s">
        <v>200</v>
      </c>
      <c r="J84" s="154" t="s">
        <v>191</v>
      </c>
      <c r="K84" s="155" t="s">
        <v>201</v>
      </c>
      <c r="L84" s="156"/>
      <c r="M84" s="68" t="s">
        <v>35</v>
      </c>
      <c r="N84" s="69" t="s">
        <v>46</v>
      </c>
      <c r="O84" s="69" t="s">
        <v>202</v>
      </c>
      <c r="P84" s="69" t="s">
        <v>203</v>
      </c>
      <c r="Q84" s="69" t="s">
        <v>204</v>
      </c>
      <c r="R84" s="69" t="s">
        <v>205</v>
      </c>
      <c r="S84" s="69" t="s">
        <v>206</v>
      </c>
      <c r="T84" s="70" t="s">
        <v>207</v>
      </c>
      <c r="U84" s="151"/>
      <c r="V84" s="151"/>
      <c r="W84" s="151"/>
      <c r="X84" s="151"/>
      <c r="Y84" s="151"/>
      <c r="Z84" s="151"/>
      <c r="AA84" s="151"/>
      <c r="AB84" s="151"/>
      <c r="AC84" s="151"/>
      <c r="AD84" s="151"/>
      <c r="AE84" s="151"/>
    </row>
    <row r="85" spans="1:65" s="2" customFormat="1" ht="22.9" customHeight="1" x14ac:dyDescent="0.25">
      <c r="A85" s="34"/>
      <c r="B85" s="35"/>
      <c r="C85" s="75" t="s">
        <v>208</v>
      </c>
      <c r="D85" s="36"/>
      <c r="E85" s="36"/>
      <c r="F85" s="36"/>
      <c r="G85" s="36"/>
      <c r="H85" s="36"/>
      <c r="I85" s="36"/>
      <c r="J85" s="157">
        <f>BK85</f>
        <v>0</v>
      </c>
      <c r="K85" s="36"/>
      <c r="L85" s="39"/>
      <c r="M85" s="71"/>
      <c r="N85" s="158"/>
      <c r="O85" s="72"/>
      <c r="P85" s="159">
        <f>SUM(P86:P91)</f>
        <v>0</v>
      </c>
      <c r="Q85" s="72"/>
      <c r="R85" s="159">
        <f>SUM(R86:R91)</f>
        <v>23.460250000000002</v>
      </c>
      <c r="S85" s="72"/>
      <c r="T85" s="160">
        <f>SUM(T86:T91)</f>
        <v>0</v>
      </c>
      <c r="U85" s="34"/>
      <c r="V85" s="34"/>
      <c r="W85" s="34"/>
      <c r="X85" s="34"/>
      <c r="Y85" s="34"/>
      <c r="Z85" s="34"/>
      <c r="AA85" s="34"/>
      <c r="AB85" s="34"/>
      <c r="AC85" s="34"/>
      <c r="AD85" s="34"/>
      <c r="AE85" s="34"/>
      <c r="AT85" s="17" t="s">
        <v>75</v>
      </c>
      <c r="AU85" s="17" t="s">
        <v>192</v>
      </c>
      <c r="BK85" s="161">
        <f>SUM(BK86:BK91)</f>
        <v>0</v>
      </c>
    </row>
    <row r="86" spans="1:65" s="2" customFormat="1" ht="16.5" customHeight="1" x14ac:dyDescent="0.2">
      <c r="A86" s="34"/>
      <c r="B86" s="35"/>
      <c r="C86" s="162" t="s">
        <v>83</v>
      </c>
      <c r="D86" s="162" t="s">
        <v>209</v>
      </c>
      <c r="E86" s="163" t="s">
        <v>993</v>
      </c>
      <c r="F86" s="164" t="s">
        <v>994</v>
      </c>
      <c r="G86" s="165" t="s">
        <v>212</v>
      </c>
      <c r="H86" s="166">
        <v>6</v>
      </c>
      <c r="I86" s="321">
        <v>0</v>
      </c>
      <c r="J86" s="168">
        <f>ROUND(I86*H86,2)</f>
        <v>0</v>
      </c>
      <c r="K86" s="164" t="s">
        <v>213</v>
      </c>
      <c r="L86" s="169"/>
      <c r="M86" s="170" t="s">
        <v>35</v>
      </c>
      <c r="N86" s="171" t="s">
        <v>47</v>
      </c>
      <c r="O86" s="64"/>
      <c r="P86" s="172">
        <f>O86*H86</f>
        <v>0</v>
      </c>
      <c r="Q86" s="172">
        <v>3.70425</v>
      </c>
      <c r="R86" s="172">
        <f>Q86*H86</f>
        <v>22.2255</v>
      </c>
      <c r="S86" s="172">
        <v>0</v>
      </c>
      <c r="T86" s="173">
        <f>S86*H86</f>
        <v>0</v>
      </c>
      <c r="U86" s="34"/>
      <c r="V86" s="34"/>
      <c r="W86" s="34"/>
      <c r="X86" s="34"/>
      <c r="Y86" s="34"/>
      <c r="Z86" s="34"/>
      <c r="AA86" s="34"/>
      <c r="AB86" s="34"/>
      <c r="AC86" s="34"/>
      <c r="AD86" s="34"/>
      <c r="AE86" s="34"/>
      <c r="AR86" s="174" t="s">
        <v>214</v>
      </c>
      <c r="AT86" s="174" t="s">
        <v>209</v>
      </c>
      <c r="AU86" s="174" t="s">
        <v>76</v>
      </c>
      <c r="AY86" s="17" t="s">
        <v>215</v>
      </c>
      <c r="BE86" s="175">
        <f>IF(N86="základní",J86,0)</f>
        <v>0</v>
      </c>
      <c r="BF86" s="175">
        <f>IF(N86="snížená",J86,0)</f>
        <v>0</v>
      </c>
      <c r="BG86" s="175">
        <f>IF(N86="zákl. přenesená",J86,0)</f>
        <v>0</v>
      </c>
      <c r="BH86" s="175">
        <f>IF(N86="sníž. přenesená",J86,0)</f>
        <v>0</v>
      </c>
      <c r="BI86" s="175">
        <f>IF(N86="nulová",J86,0)</f>
        <v>0</v>
      </c>
      <c r="BJ86" s="17" t="s">
        <v>83</v>
      </c>
      <c r="BK86" s="175">
        <f>ROUND(I86*H86,2)</f>
        <v>0</v>
      </c>
      <c r="BL86" s="17" t="s">
        <v>216</v>
      </c>
      <c r="BM86" s="174" t="s">
        <v>995</v>
      </c>
    </row>
    <row r="87" spans="1:65" s="2" customFormat="1" ht="68.25" x14ac:dyDescent="0.2">
      <c r="A87" s="34"/>
      <c r="B87" s="35"/>
      <c r="C87" s="36"/>
      <c r="D87" s="176" t="s">
        <v>218</v>
      </c>
      <c r="E87" s="36"/>
      <c r="F87" s="177" t="s">
        <v>996</v>
      </c>
      <c r="G87" s="36"/>
      <c r="H87" s="36"/>
      <c r="I87" s="178"/>
      <c r="J87" s="36"/>
      <c r="K87" s="36"/>
      <c r="L87" s="39"/>
      <c r="M87" s="179"/>
      <c r="N87" s="180"/>
      <c r="O87" s="64"/>
      <c r="P87" s="64"/>
      <c r="Q87" s="64"/>
      <c r="R87" s="64"/>
      <c r="S87" s="64"/>
      <c r="T87" s="65"/>
      <c r="U87" s="34"/>
      <c r="V87" s="34"/>
      <c r="W87" s="34"/>
      <c r="X87" s="34"/>
      <c r="Y87" s="34"/>
      <c r="Z87" s="34"/>
      <c r="AA87" s="34"/>
      <c r="AB87" s="34"/>
      <c r="AC87" s="34"/>
      <c r="AD87" s="34"/>
      <c r="AE87" s="34"/>
      <c r="AT87" s="17" t="s">
        <v>218</v>
      </c>
      <c r="AU87" s="17" t="s">
        <v>76</v>
      </c>
    </row>
    <row r="88" spans="1:65" s="12" customFormat="1" x14ac:dyDescent="0.2">
      <c r="B88" s="181"/>
      <c r="C88" s="182"/>
      <c r="D88" s="176" t="s">
        <v>220</v>
      </c>
      <c r="E88" s="183" t="s">
        <v>35</v>
      </c>
      <c r="F88" s="184" t="s">
        <v>232</v>
      </c>
      <c r="G88" s="182"/>
      <c r="H88" s="185">
        <v>6</v>
      </c>
      <c r="I88" s="186"/>
      <c r="J88" s="182"/>
      <c r="K88" s="182"/>
      <c r="L88" s="187"/>
      <c r="M88" s="188"/>
      <c r="N88" s="189"/>
      <c r="O88" s="189"/>
      <c r="P88" s="189"/>
      <c r="Q88" s="189"/>
      <c r="R88" s="189"/>
      <c r="S88" s="189"/>
      <c r="T88" s="190"/>
      <c r="AT88" s="191" t="s">
        <v>220</v>
      </c>
      <c r="AU88" s="191" t="s">
        <v>76</v>
      </c>
      <c r="AV88" s="12" t="s">
        <v>85</v>
      </c>
      <c r="AW88" s="12" t="s">
        <v>37</v>
      </c>
      <c r="AX88" s="12" t="s">
        <v>83</v>
      </c>
      <c r="AY88" s="191" t="s">
        <v>215</v>
      </c>
    </row>
    <row r="89" spans="1:65" s="2" customFormat="1" ht="16.5" customHeight="1" x14ac:dyDescent="0.2">
      <c r="A89" s="34"/>
      <c r="B89" s="35"/>
      <c r="C89" s="162" t="s">
        <v>85</v>
      </c>
      <c r="D89" s="162" t="s">
        <v>209</v>
      </c>
      <c r="E89" s="163" t="s">
        <v>897</v>
      </c>
      <c r="F89" s="164" t="s">
        <v>898</v>
      </c>
      <c r="G89" s="165" t="s">
        <v>212</v>
      </c>
      <c r="H89" s="166">
        <v>1</v>
      </c>
      <c r="I89" s="321">
        <v>0</v>
      </c>
      <c r="J89" s="168">
        <f>ROUND(I89*H89,2)</f>
        <v>0</v>
      </c>
      <c r="K89" s="164" t="s">
        <v>213</v>
      </c>
      <c r="L89" s="169"/>
      <c r="M89" s="170" t="s">
        <v>35</v>
      </c>
      <c r="N89" s="171" t="s">
        <v>47</v>
      </c>
      <c r="O89" s="64"/>
      <c r="P89" s="172">
        <f>O89*H89</f>
        <v>0</v>
      </c>
      <c r="Q89" s="172">
        <v>1.23475</v>
      </c>
      <c r="R89" s="172">
        <f>Q89*H89</f>
        <v>1.23475</v>
      </c>
      <c r="S89" s="172">
        <v>0</v>
      </c>
      <c r="T89" s="173">
        <f>S89*H89</f>
        <v>0</v>
      </c>
      <c r="U89" s="34"/>
      <c r="V89" s="34"/>
      <c r="W89" s="34"/>
      <c r="X89" s="34"/>
      <c r="Y89" s="34"/>
      <c r="Z89" s="34"/>
      <c r="AA89" s="34"/>
      <c r="AB89" s="34"/>
      <c r="AC89" s="34"/>
      <c r="AD89" s="34"/>
      <c r="AE89" s="34"/>
      <c r="AR89" s="174" t="s">
        <v>214</v>
      </c>
      <c r="AT89" s="174" t="s">
        <v>209</v>
      </c>
      <c r="AU89" s="174" t="s">
        <v>76</v>
      </c>
      <c r="AY89" s="17" t="s">
        <v>215</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216</v>
      </c>
      <c r="BM89" s="174" t="s">
        <v>1058</v>
      </c>
    </row>
    <row r="90" spans="1:65" s="2" customFormat="1" ht="58.5" x14ac:dyDescent="0.2">
      <c r="A90" s="34"/>
      <c r="B90" s="35"/>
      <c r="C90" s="36"/>
      <c r="D90" s="176" t="s">
        <v>218</v>
      </c>
      <c r="E90" s="36"/>
      <c r="F90" s="177" t="s">
        <v>1059</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218</v>
      </c>
      <c r="AU90" s="17" t="s">
        <v>76</v>
      </c>
    </row>
    <row r="91" spans="1:65" s="12" customFormat="1" x14ac:dyDescent="0.2">
      <c r="B91" s="181"/>
      <c r="C91" s="182"/>
      <c r="D91" s="176" t="s">
        <v>220</v>
      </c>
      <c r="E91" s="183" t="s">
        <v>35</v>
      </c>
      <c r="F91" s="184" t="s">
        <v>271</v>
      </c>
      <c r="G91" s="182"/>
      <c r="H91" s="185">
        <v>1</v>
      </c>
      <c r="I91" s="186"/>
      <c r="J91" s="182"/>
      <c r="K91" s="182"/>
      <c r="L91" s="187"/>
      <c r="M91" s="217"/>
      <c r="N91" s="218"/>
      <c r="O91" s="218"/>
      <c r="P91" s="218"/>
      <c r="Q91" s="218"/>
      <c r="R91" s="218"/>
      <c r="S91" s="218"/>
      <c r="T91" s="219"/>
      <c r="AT91" s="191" t="s">
        <v>220</v>
      </c>
      <c r="AU91" s="191" t="s">
        <v>76</v>
      </c>
      <c r="AV91" s="12" t="s">
        <v>85</v>
      </c>
      <c r="AW91" s="12" t="s">
        <v>37</v>
      </c>
      <c r="AX91" s="12" t="s">
        <v>83</v>
      </c>
      <c r="AY91" s="191" t="s">
        <v>215</v>
      </c>
    </row>
    <row r="92" spans="1:65" s="2" customFormat="1" ht="6.95" customHeight="1" x14ac:dyDescent="0.2">
      <c r="A92" s="34"/>
      <c r="B92" s="47"/>
      <c r="C92" s="48"/>
      <c r="D92" s="48"/>
      <c r="E92" s="48"/>
      <c r="F92" s="48"/>
      <c r="G92" s="48"/>
      <c r="H92" s="48"/>
      <c r="I92" s="48"/>
      <c r="J92" s="48"/>
      <c r="K92" s="48"/>
      <c r="L92" s="39"/>
      <c r="M92" s="34"/>
      <c r="O92" s="34"/>
      <c r="P92" s="34"/>
      <c r="Q92" s="34"/>
      <c r="R92" s="34"/>
      <c r="S92" s="34"/>
      <c r="T92" s="34"/>
      <c r="U92" s="34"/>
      <c r="V92" s="34"/>
      <c r="W92" s="34"/>
      <c r="X92" s="34"/>
      <c r="Y92" s="34"/>
      <c r="Z92" s="34"/>
      <c r="AA92" s="34"/>
      <c r="AB92" s="34"/>
      <c r="AC92" s="34"/>
      <c r="AD92" s="34"/>
      <c r="AE92" s="34"/>
    </row>
  </sheetData>
  <sheetProtection algorithmName="SHA-512" hashValue="NMYA3gSlDz8tb+pATBm28IReNbNARDQZlVD1vSt4LMx2t5uhr8jstbpiUMI/dZsfPyrnKBzab5Rs6Ux61EXxgA==" saltValue="KwIm9gtem78e49m7kMskv+Wf5EBEuWB+jks0gE2T0KWC8skkYBWaLF0t3B34VeP00vT80dwareYNwjmXIiJTxQ==" spinCount="100000" sheet="1" objects="1" scenarios="1" formatColumns="0" formatRows="0" autoFilter="0"/>
  <autoFilter ref="C84:K91"/>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8"/>
  <sheetViews>
    <sheetView showGridLines="0"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147</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1060</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1061</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1062</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ROUND((SUM(BE88:BE167)),  2)</f>
        <v>0</v>
      </c>
      <c r="G35" s="34"/>
      <c r="H35" s="34"/>
      <c r="I35" s="124">
        <v>0.21</v>
      </c>
      <c r="J35" s="123">
        <f>ROUND(((SUM(BE88:BE167))*I35),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ROUND((SUM(BF88:BF167)),  2)</f>
        <v>0</v>
      </c>
      <c r="G36" s="34"/>
      <c r="H36" s="34"/>
      <c r="I36" s="124">
        <v>0.15</v>
      </c>
      <c r="J36" s="123">
        <f>ROUND(((SUM(BF88:BF167))*I36),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ROUND((SUM(BG88:BG167)),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ROUND((SUM(BH88:BH167)),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ROUND((SUM(BI88:BI167)),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1060</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09.1 - Železniční svršek</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Kamenný Újezd - Včelná</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192</v>
      </c>
    </row>
    <row r="64" spans="1:47" s="9" customFormat="1" ht="24.95" customHeight="1" x14ac:dyDescent="0.2">
      <c r="B64" s="140"/>
      <c r="C64" s="141"/>
      <c r="D64" s="142" t="s">
        <v>193</v>
      </c>
      <c r="E64" s="143"/>
      <c r="F64" s="143"/>
      <c r="G64" s="143"/>
      <c r="H64" s="143"/>
      <c r="I64" s="143"/>
      <c r="J64" s="144">
        <f>J96</f>
        <v>0</v>
      </c>
      <c r="K64" s="141"/>
      <c r="L64" s="145"/>
    </row>
    <row r="65" spans="1:31" s="10" customFormat="1" ht="19.899999999999999" customHeight="1" x14ac:dyDescent="0.2">
      <c r="B65" s="146"/>
      <c r="C65" s="97"/>
      <c r="D65" s="147" t="s">
        <v>194</v>
      </c>
      <c r="E65" s="148"/>
      <c r="F65" s="148"/>
      <c r="G65" s="148"/>
      <c r="H65" s="148"/>
      <c r="I65" s="148"/>
      <c r="J65" s="149">
        <f>J97</f>
        <v>0</v>
      </c>
      <c r="K65" s="97"/>
      <c r="L65" s="150"/>
    </row>
    <row r="66" spans="1:31" s="9" customFormat="1" ht="24.95" customHeight="1" x14ac:dyDescent="0.2">
      <c r="B66" s="140"/>
      <c r="C66" s="141"/>
      <c r="D66" s="142" t="s">
        <v>195</v>
      </c>
      <c r="E66" s="143"/>
      <c r="F66" s="143"/>
      <c r="G66" s="143"/>
      <c r="H66" s="143"/>
      <c r="I66" s="143"/>
      <c r="J66" s="144">
        <f>J126</f>
        <v>0</v>
      </c>
      <c r="K66" s="141"/>
      <c r="L66" s="145"/>
    </row>
    <row r="67" spans="1:31" s="2" customFormat="1" ht="21.75" customHeight="1" x14ac:dyDescent="0.2">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customHeight="1" x14ac:dyDescent="0.2">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ht="6.95" customHeight="1" x14ac:dyDescent="0.2">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x14ac:dyDescent="0.2">
      <c r="A73" s="34"/>
      <c r="B73" s="35"/>
      <c r="C73" s="23" t="s">
        <v>196</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x14ac:dyDescent="0.2">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x14ac:dyDescent="0.2">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x14ac:dyDescent="0.2">
      <c r="A76" s="34"/>
      <c r="B76" s="35"/>
      <c r="C76" s="36"/>
      <c r="D76" s="36"/>
      <c r="E76" s="367" t="str">
        <f>E7</f>
        <v>Oprava kolejí a výhybek v úseku H. Dvořiště - Velešín na trati Č. Budějovice - Summerau</v>
      </c>
      <c r="F76" s="368"/>
      <c r="G76" s="368"/>
      <c r="H76" s="368"/>
      <c r="I76" s="36"/>
      <c r="J76" s="36"/>
      <c r="K76" s="36"/>
      <c r="L76" s="113"/>
      <c r="S76" s="34"/>
      <c r="T76" s="34"/>
      <c r="U76" s="34"/>
      <c r="V76" s="34"/>
      <c r="W76" s="34"/>
      <c r="X76" s="34"/>
      <c r="Y76" s="34"/>
      <c r="Z76" s="34"/>
      <c r="AA76" s="34"/>
      <c r="AB76" s="34"/>
      <c r="AC76" s="34"/>
      <c r="AD76" s="34"/>
      <c r="AE76" s="34"/>
    </row>
    <row r="77" spans="1:31" s="1" customFormat="1" ht="12" customHeight="1" x14ac:dyDescent="0.2">
      <c r="B77" s="21"/>
      <c r="C77" s="29" t="s">
        <v>183</v>
      </c>
      <c r="D77" s="22"/>
      <c r="E77" s="22"/>
      <c r="F77" s="22"/>
      <c r="G77" s="22"/>
      <c r="H77" s="22"/>
      <c r="I77" s="22"/>
      <c r="J77" s="22"/>
      <c r="K77" s="22"/>
      <c r="L77" s="20"/>
    </row>
    <row r="78" spans="1:31" s="2" customFormat="1" ht="16.5" customHeight="1" x14ac:dyDescent="0.2">
      <c r="A78" s="34"/>
      <c r="B78" s="35"/>
      <c r="C78" s="36"/>
      <c r="D78" s="36"/>
      <c r="E78" s="367" t="s">
        <v>1060</v>
      </c>
      <c r="F78" s="366"/>
      <c r="G78" s="366"/>
      <c r="H78" s="36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185</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x14ac:dyDescent="0.2">
      <c r="A80" s="34"/>
      <c r="B80" s="35"/>
      <c r="C80" s="36"/>
      <c r="D80" s="36"/>
      <c r="E80" s="330" t="str">
        <f>E11</f>
        <v>SO 09.1 - Železniční svršek</v>
      </c>
      <c r="F80" s="366"/>
      <c r="G80" s="366"/>
      <c r="H80" s="366"/>
      <c r="I80" s="36"/>
      <c r="J80" s="36"/>
      <c r="K80" s="36"/>
      <c r="L80" s="113"/>
      <c r="S80" s="34"/>
      <c r="T80" s="34"/>
      <c r="U80" s="34"/>
      <c r="V80" s="34"/>
      <c r="W80" s="34"/>
      <c r="X80" s="34"/>
      <c r="Y80" s="34"/>
      <c r="Z80" s="34"/>
      <c r="AA80" s="34"/>
      <c r="AB80" s="34"/>
      <c r="AC80" s="34"/>
      <c r="AD80" s="34"/>
      <c r="AE80" s="34"/>
    </row>
    <row r="81" spans="1:65" s="2" customFormat="1" ht="6.95" customHeight="1" x14ac:dyDescent="0.2">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x14ac:dyDescent="0.2">
      <c r="A82" s="34"/>
      <c r="B82" s="35"/>
      <c r="C82" s="29" t="s">
        <v>22</v>
      </c>
      <c r="D82" s="36"/>
      <c r="E82" s="36"/>
      <c r="F82" s="27" t="str">
        <f>F14</f>
        <v>trať 196 dle JŘ, Kamenný Újezd - Včelná</v>
      </c>
      <c r="G82" s="36"/>
      <c r="H82" s="36"/>
      <c r="I82" s="29" t="s">
        <v>24</v>
      </c>
      <c r="J82" s="59" t="str">
        <f>IF(J14="","",J14)</f>
        <v>20. 1. 2021</v>
      </c>
      <c r="K82" s="36"/>
      <c r="L82" s="113"/>
      <c r="S82" s="34"/>
      <c r="T82" s="34"/>
      <c r="U82" s="34"/>
      <c r="V82" s="34"/>
      <c r="W82" s="34"/>
      <c r="X82" s="34"/>
      <c r="Y82" s="34"/>
      <c r="Z82" s="34"/>
      <c r="AA82" s="34"/>
      <c r="AB82" s="34"/>
      <c r="AC82" s="34"/>
      <c r="AD82" s="34"/>
      <c r="AE82" s="34"/>
    </row>
    <row r="83" spans="1:65" s="2" customFormat="1" ht="6.9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x14ac:dyDescent="0.2">
      <c r="A84" s="34"/>
      <c r="B84" s="35"/>
      <c r="C84" s="29" t="s">
        <v>26</v>
      </c>
      <c r="D84" s="36"/>
      <c r="E84" s="36"/>
      <c r="F84" s="27" t="str">
        <f>E17</f>
        <v xml:space="preserve">Správa železnic, s. o.,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5.2" customHeight="1" x14ac:dyDescent="0.2">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ht="10.35" customHeight="1" x14ac:dyDescent="0.2">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x14ac:dyDescent="0.2">
      <c r="A87" s="151"/>
      <c r="B87" s="152"/>
      <c r="C87" s="153" t="s">
        <v>197</v>
      </c>
      <c r="D87" s="154" t="s">
        <v>61</v>
      </c>
      <c r="E87" s="154" t="s">
        <v>57</v>
      </c>
      <c r="F87" s="154" t="s">
        <v>58</v>
      </c>
      <c r="G87" s="154" t="s">
        <v>198</v>
      </c>
      <c r="H87" s="154" t="s">
        <v>199</v>
      </c>
      <c r="I87" s="154" t="s">
        <v>200</v>
      </c>
      <c r="J87" s="154" t="s">
        <v>191</v>
      </c>
      <c r="K87" s="155" t="s">
        <v>201</v>
      </c>
      <c r="L87" s="156"/>
      <c r="M87" s="68" t="s">
        <v>35</v>
      </c>
      <c r="N87" s="69" t="s">
        <v>46</v>
      </c>
      <c r="O87" s="69" t="s">
        <v>202</v>
      </c>
      <c r="P87" s="69" t="s">
        <v>203</v>
      </c>
      <c r="Q87" s="69" t="s">
        <v>204</v>
      </c>
      <c r="R87" s="69" t="s">
        <v>205</v>
      </c>
      <c r="S87" s="69" t="s">
        <v>206</v>
      </c>
      <c r="T87" s="70" t="s">
        <v>207</v>
      </c>
      <c r="U87" s="151"/>
      <c r="V87" s="151"/>
      <c r="W87" s="151"/>
      <c r="X87" s="151"/>
      <c r="Y87" s="151"/>
      <c r="Z87" s="151"/>
      <c r="AA87" s="151"/>
      <c r="AB87" s="151"/>
      <c r="AC87" s="151"/>
      <c r="AD87" s="151"/>
      <c r="AE87" s="151"/>
    </row>
    <row r="88" spans="1:65" s="2" customFormat="1" ht="22.9" customHeight="1" x14ac:dyDescent="0.25">
      <c r="A88" s="34"/>
      <c r="B88" s="35"/>
      <c r="C88" s="75" t="s">
        <v>208</v>
      </c>
      <c r="D88" s="36"/>
      <c r="E88" s="36"/>
      <c r="F88" s="36"/>
      <c r="G88" s="36"/>
      <c r="H88" s="36"/>
      <c r="I88" s="36"/>
      <c r="J88" s="157">
        <f>BK88</f>
        <v>0</v>
      </c>
      <c r="K88" s="36"/>
      <c r="L88" s="39"/>
      <c r="M88" s="71"/>
      <c r="N88" s="158"/>
      <c r="O88" s="72"/>
      <c r="P88" s="159">
        <f>P89+SUM(P90:P96)+P126</f>
        <v>0</v>
      </c>
      <c r="Q88" s="72"/>
      <c r="R88" s="159">
        <f>R89+SUM(R90:R96)+R126</f>
        <v>332.90879999999999</v>
      </c>
      <c r="S88" s="72"/>
      <c r="T88" s="160">
        <f>T89+SUM(T90:T96)+T126</f>
        <v>0</v>
      </c>
      <c r="U88" s="34"/>
      <c r="V88" s="34"/>
      <c r="W88" s="34"/>
      <c r="X88" s="34"/>
      <c r="Y88" s="34"/>
      <c r="Z88" s="34"/>
      <c r="AA88" s="34"/>
      <c r="AB88" s="34"/>
      <c r="AC88" s="34"/>
      <c r="AD88" s="34"/>
      <c r="AE88" s="34"/>
      <c r="AT88" s="17" t="s">
        <v>75</v>
      </c>
      <c r="AU88" s="17" t="s">
        <v>192</v>
      </c>
      <c r="BK88" s="161">
        <f>BK89+SUM(BK90:BK96)+BK126</f>
        <v>0</v>
      </c>
    </row>
    <row r="89" spans="1:65" s="2" customFormat="1" ht="16.5" customHeight="1" x14ac:dyDescent="0.2">
      <c r="A89" s="34"/>
      <c r="B89" s="35"/>
      <c r="C89" s="162" t="s">
        <v>83</v>
      </c>
      <c r="D89" s="162" t="s">
        <v>209</v>
      </c>
      <c r="E89" s="163" t="s">
        <v>721</v>
      </c>
      <c r="F89" s="164" t="s">
        <v>722</v>
      </c>
      <c r="G89" s="165" t="s">
        <v>212</v>
      </c>
      <c r="H89" s="166">
        <v>7424</v>
      </c>
      <c r="I89" s="167"/>
      <c r="J89" s="168">
        <f>ROUND(I89*H89,2)</f>
        <v>0</v>
      </c>
      <c r="K89" s="164" t="s">
        <v>213</v>
      </c>
      <c r="L89" s="169"/>
      <c r="M89" s="170" t="s">
        <v>35</v>
      </c>
      <c r="N89" s="171" t="s">
        <v>47</v>
      </c>
      <c r="O89" s="64"/>
      <c r="P89" s="172">
        <f>O89*H89</f>
        <v>0</v>
      </c>
      <c r="Q89" s="172">
        <v>1.1100000000000001E-3</v>
      </c>
      <c r="R89" s="172">
        <f>Q89*H89</f>
        <v>8.2406400000000009</v>
      </c>
      <c r="S89" s="172">
        <v>0</v>
      </c>
      <c r="T89" s="173">
        <f>S89*H89</f>
        <v>0</v>
      </c>
      <c r="U89" s="34"/>
      <c r="V89" s="34"/>
      <c r="W89" s="34"/>
      <c r="X89" s="34"/>
      <c r="Y89" s="34"/>
      <c r="Z89" s="34"/>
      <c r="AA89" s="34"/>
      <c r="AB89" s="34"/>
      <c r="AC89" s="34"/>
      <c r="AD89" s="34"/>
      <c r="AE89" s="34"/>
      <c r="AR89" s="174" t="s">
        <v>214</v>
      </c>
      <c r="AT89" s="174" t="s">
        <v>209</v>
      </c>
      <c r="AU89" s="174" t="s">
        <v>76</v>
      </c>
      <c r="AY89" s="17" t="s">
        <v>215</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216</v>
      </c>
      <c r="BM89" s="174" t="s">
        <v>908</v>
      </c>
    </row>
    <row r="90" spans="1:65" s="12" customFormat="1" x14ac:dyDescent="0.2">
      <c r="B90" s="181"/>
      <c r="C90" s="182"/>
      <c r="D90" s="176" t="s">
        <v>220</v>
      </c>
      <c r="E90" s="183" t="s">
        <v>35</v>
      </c>
      <c r="F90" s="184" t="s">
        <v>1063</v>
      </c>
      <c r="G90" s="182"/>
      <c r="H90" s="185">
        <v>7424</v>
      </c>
      <c r="I90" s="186"/>
      <c r="J90" s="182"/>
      <c r="K90" s="182"/>
      <c r="L90" s="187"/>
      <c r="M90" s="188"/>
      <c r="N90" s="189"/>
      <c r="O90" s="189"/>
      <c r="P90" s="189"/>
      <c r="Q90" s="189"/>
      <c r="R90" s="189"/>
      <c r="S90" s="189"/>
      <c r="T90" s="190"/>
      <c r="AT90" s="191" t="s">
        <v>220</v>
      </c>
      <c r="AU90" s="191" t="s">
        <v>76</v>
      </c>
      <c r="AV90" s="12" t="s">
        <v>85</v>
      </c>
      <c r="AW90" s="12" t="s">
        <v>37</v>
      </c>
      <c r="AX90" s="12" t="s">
        <v>83</v>
      </c>
      <c r="AY90" s="191" t="s">
        <v>215</v>
      </c>
    </row>
    <row r="91" spans="1:65" s="2" customFormat="1" ht="16.5" customHeight="1" x14ac:dyDescent="0.2">
      <c r="A91" s="34"/>
      <c r="B91" s="35"/>
      <c r="C91" s="162" t="s">
        <v>85</v>
      </c>
      <c r="D91" s="162" t="s">
        <v>209</v>
      </c>
      <c r="E91" s="163" t="s">
        <v>336</v>
      </c>
      <c r="F91" s="164" t="s">
        <v>337</v>
      </c>
      <c r="G91" s="165" t="s">
        <v>212</v>
      </c>
      <c r="H91" s="166">
        <v>3712</v>
      </c>
      <c r="I91" s="167"/>
      <c r="J91" s="168">
        <f>ROUND(I91*H91,2)</f>
        <v>0</v>
      </c>
      <c r="K91" s="164" t="s">
        <v>213</v>
      </c>
      <c r="L91" s="169"/>
      <c r="M91" s="170" t="s">
        <v>35</v>
      </c>
      <c r="N91" s="171" t="s">
        <v>47</v>
      </c>
      <c r="O91" s="64"/>
      <c r="P91" s="172">
        <f>O91*H91</f>
        <v>0</v>
      </c>
      <c r="Q91" s="172">
        <v>1.8000000000000001E-4</v>
      </c>
      <c r="R91" s="172">
        <f>Q91*H91</f>
        <v>0.66816000000000009</v>
      </c>
      <c r="S91" s="172">
        <v>0</v>
      </c>
      <c r="T91" s="173">
        <f>S91*H91</f>
        <v>0</v>
      </c>
      <c r="U91" s="34"/>
      <c r="V91" s="34"/>
      <c r="W91" s="34"/>
      <c r="X91" s="34"/>
      <c r="Y91" s="34"/>
      <c r="Z91" s="34"/>
      <c r="AA91" s="34"/>
      <c r="AB91" s="34"/>
      <c r="AC91" s="34"/>
      <c r="AD91" s="34"/>
      <c r="AE91" s="34"/>
      <c r="AR91" s="174" t="s">
        <v>214</v>
      </c>
      <c r="AT91" s="174" t="s">
        <v>209</v>
      </c>
      <c r="AU91" s="174" t="s">
        <v>76</v>
      </c>
      <c r="AY91" s="17" t="s">
        <v>215</v>
      </c>
      <c r="BE91" s="175">
        <f>IF(N91="základní",J91,0)</f>
        <v>0</v>
      </c>
      <c r="BF91" s="175">
        <f>IF(N91="snížená",J91,0)</f>
        <v>0</v>
      </c>
      <c r="BG91" s="175">
        <f>IF(N91="zákl. přenesená",J91,0)</f>
        <v>0</v>
      </c>
      <c r="BH91" s="175">
        <f>IF(N91="sníž. přenesená",J91,0)</f>
        <v>0</v>
      </c>
      <c r="BI91" s="175">
        <f>IF(N91="nulová",J91,0)</f>
        <v>0</v>
      </c>
      <c r="BJ91" s="17" t="s">
        <v>83</v>
      </c>
      <c r="BK91" s="175">
        <f>ROUND(I91*H91,2)</f>
        <v>0</v>
      </c>
      <c r="BL91" s="17" t="s">
        <v>216</v>
      </c>
      <c r="BM91" s="174" t="s">
        <v>338</v>
      </c>
    </row>
    <row r="92" spans="1:65" s="12" customFormat="1" x14ac:dyDescent="0.2">
      <c r="B92" s="181"/>
      <c r="C92" s="182"/>
      <c r="D92" s="176" t="s">
        <v>220</v>
      </c>
      <c r="E92" s="183" t="s">
        <v>35</v>
      </c>
      <c r="F92" s="184" t="s">
        <v>1064</v>
      </c>
      <c r="G92" s="182"/>
      <c r="H92" s="185">
        <v>3712</v>
      </c>
      <c r="I92" s="186"/>
      <c r="J92" s="182"/>
      <c r="K92" s="182"/>
      <c r="L92" s="187"/>
      <c r="M92" s="188"/>
      <c r="N92" s="189"/>
      <c r="O92" s="189"/>
      <c r="P92" s="189"/>
      <c r="Q92" s="189"/>
      <c r="R92" s="189"/>
      <c r="S92" s="189"/>
      <c r="T92" s="190"/>
      <c r="AT92" s="191" t="s">
        <v>220</v>
      </c>
      <c r="AU92" s="191" t="s">
        <v>76</v>
      </c>
      <c r="AV92" s="12" t="s">
        <v>85</v>
      </c>
      <c r="AW92" s="12" t="s">
        <v>37</v>
      </c>
      <c r="AX92" s="12" t="s">
        <v>83</v>
      </c>
      <c r="AY92" s="191" t="s">
        <v>215</v>
      </c>
    </row>
    <row r="93" spans="1:65" s="2" customFormat="1" ht="16.5" customHeight="1" x14ac:dyDescent="0.2">
      <c r="A93" s="34"/>
      <c r="B93" s="35"/>
      <c r="C93" s="162" t="s">
        <v>228</v>
      </c>
      <c r="D93" s="162" t="s">
        <v>209</v>
      </c>
      <c r="E93" s="163" t="s">
        <v>357</v>
      </c>
      <c r="F93" s="164" t="s">
        <v>358</v>
      </c>
      <c r="G93" s="165" t="s">
        <v>353</v>
      </c>
      <c r="H93" s="166">
        <v>324</v>
      </c>
      <c r="I93" s="167"/>
      <c r="J93" s="168">
        <f>ROUND(I93*H93,2)</f>
        <v>0</v>
      </c>
      <c r="K93" s="164" t="s">
        <v>213</v>
      </c>
      <c r="L93" s="169"/>
      <c r="M93" s="170" t="s">
        <v>35</v>
      </c>
      <c r="N93" s="171" t="s">
        <v>47</v>
      </c>
      <c r="O93" s="64"/>
      <c r="P93" s="172">
        <f>O93*H93</f>
        <v>0</v>
      </c>
      <c r="Q93" s="172">
        <v>1</v>
      </c>
      <c r="R93" s="172">
        <f>Q93*H93</f>
        <v>324</v>
      </c>
      <c r="S93" s="172">
        <v>0</v>
      </c>
      <c r="T93" s="173">
        <f>S93*H93</f>
        <v>0</v>
      </c>
      <c r="U93" s="34"/>
      <c r="V93" s="34"/>
      <c r="W93" s="34"/>
      <c r="X93" s="34"/>
      <c r="Y93" s="34"/>
      <c r="Z93" s="34"/>
      <c r="AA93" s="34"/>
      <c r="AB93" s="34"/>
      <c r="AC93" s="34"/>
      <c r="AD93" s="34"/>
      <c r="AE93" s="34"/>
      <c r="AR93" s="174" t="s">
        <v>214</v>
      </c>
      <c r="AT93" s="174" t="s">
        <v>209</v>
      </c>
      <c r="AU93" s="174" t="s">
        <v>76</v>
      </c>
      <c r="AY93" s="17" t="s">
        <v>215</v>
      </c>
      <c r="BE93" s="175">
        <f>IF(N93="základní",J93,0)</f>
        <v>0</v>
      </c>
      <c r="BF93" s="175">
        <f>IF(N93="snížená",J93,0)</f>
        <v>0</v>
      </c>
      <c r="BG93" s="175">
        <f>IF(N93="zákl. přenesená",J93,0)</f>
        <v>0</v>
      </c>
      <c r="BH93" s="175">
        <f>IF(N93="sníž. přenesená",J93,0)</f>
        <v>0</v>
      </c>
      <c r="BI93" s="175">
        <f>IF(N93="nulová",J93,0)</f>
        <v>0</v>
      </c>
      <c r="BJ93" s="17" t="s">
        <v>83</v>
      </c>
      <c r="BK93" s="175">
        <f>ROUND(I93*H93,2)</f>
        <v>0</v>
      </c>
      <c r="BL93" s="17" t="s">
        <v>216</v>
      </c>
      <c r="BM93" s="174" t="s">
        <v>917</v>
      </c>
    </row>
    <row r="94" spans="1:65" s="2" customFormat="1" ht="19.5" x14ac:dyDescent="0.2">
      <c r="A94" s="34"/>
      <c r="B94" s="35"/>
      <c r="C94" s="36"/>
      <c r="D94" s="176" t="s">
        <v>218</v>
      </c>
      <c r="E94" s="36"/>
      <c r="F94" s="177" t="s">
        <v>1065</v>
      </c>
      <c r="G94" s="36"/>
      <c r="H94" s="36"/>
      <c r="I94" s="178"/>
      <c r="J94" s="36"/>
      <c r="K94" s="36"/>
      <c r="L94" s="39"/>
      <c r="M94" s="179"/>
      <c r="N94" s="180"/>
      <c r="O94" s="64"/>
      <c r="P94" s="64"/>
      <c r="Q94" s="64"/>
      <c r="R94" s="64"/>
      <c r="S94" s="64"/>
      <c r="T94" s="65"/>
      <c r="U94" s="34"/>
      <c r="V94" s="34"/>
      <c r="W94" s="34"/>
      <c r="X94" s="34"/>
      <c r="Y94" s="34"/>
      <c r="Z94" s="34"/>
      <c r="AA94" s="34"/>
      <c r="AB94" s="34"/>
      <c r="AC94" s="34"/>
      <c r="AD94" s="34"/>
      <c r="AE94" s="34"/>
      <c r="AT94" s="17" t="s">
        <v>218</v>
      </c>
      <c r="AU94" s="17" t="s">
        <v>76</v>
      </c>
    </row>
    <row r="95" spans="1:65" s="12" customFormat="1" x14ac:dyDescent="0.2">
      <c r="B95" s="181"/>
      <c r="C95" s="182"/>
      <c r="D95" s="176" t="s">
        <v>220</v>
      </c>
      <c r="E95" s="183" t="s">
        <v>35</v>
      </c>
      <c r="F95" s="184" t="s">
        <v>1066</v>
      </c>
      <c r="G95" s="182"/>
      <c r="H95" s="185">
        <v>324</v>
      </c>
      <c r="I95" s="186"/>
      <c r="J95" s="182"/>
      <c r="K95" s="182"/>
      <c r="L95" s="187"/>
      <c r="M95" s="188"/>
      <c r="N95" s="189"/>
      <c r="O95" s="189"/>
      <c r="P95" s="189"/>
      <c r="Q95" s="189"/>
      <c r="R95" s="189"/>
      <c r="S95" s="189"/>
      <c r="T95" s="190"/>
      <c r="AT95" s="191" t="s">
        <v>220</v>
      </c>
      <c r="AU95" s="191" t="s">
        <v>76</v>
      </c>
      <c r="AV95" s="12" t="s">
        <v>85</v>
      </c>
      <c r="AW95" s="12" t="s">
        <v>37</v>
      </c>
      <c r="AX95" s="12" t="s">
        <v>83</v>
      </c>
      <c r="AY95" s="191" t="s">
        <v>215</v>
      </c>
    </row>
    <row r="96" spans="1:65" s="13" customFormat="1" ht="25.9" customHeight="1" x14ac:dyDescent="0.2">
      <c r="B96" s="192"/>
      <c r="C96" s="193"/>
      <c r="D96" s="194" t="s">
        <v>75</v>
      </c>
      <c r="E96" s="195" t="s">
        <v>362</v>
      </c>
      <c r="F96" s="195" t="s">
        <v>363</v>
      </c>
      <c r="G96" s="193"/>
      <c r="H96" s="193"/>
      <c r="I96" s="196"/>
      <c r="J96" s="197">
        <f>BK96</f>
        <v>0</v>
      </c>
      <c r="K96" s="193"/>
      <c r="L96" s="198"/>
      <c r="M96" s="199"/>
      <c r="N96" s="200"/>
      <c r="O96" s="200"/>
      <c r="P96" s="201">
        <f>P97</f>
        <v>0</v>
      </c>
      <c r="Q96" s="200"/>
      <c r="R96" s="201">
        <f>R97</f>
        <v>0</v>
      </c>
      <c r="S96" s="200"/>
      <c r="T96" s="202">
        <f>T97</f>
        <v>0</v>
      </c>
      <c r="AR96" s="203" t="s">
        <v>83</v>
      </c>
      <c r="AT96" s="204" t="s">
        <v>75</v>
      </c>
      <c r="AU96" s="204" t="s">
        <v>76</v>
      </c>
      <c r="AY96" s="203" t="s">
        <v>215</v>
      </c>
      <c r="BK96" s="205">
        <f>BK97</f>
        <v>0</v>
      </c>
    </row>
    <row r="97" spans="1:65" s="13" customFormat="1" ht="22.9" customHeight="1" x14ac:dyDescent="0.2">
      <c r="B97" s="192"/>
      <c r="C97" s="193"/>
      <c r="D97" s="194" t="s">
        <v>75</v>
      </c>
      <c r="E97" s="206" t="s">
        <v>237</v>
      </c>
      <c r="F97" s="206" t="s">
        <v>364</v>
      </c>
      <c r="G97" s="193"/>
      <c r="H97" s="193"/>
      <c r="I97" s="196"/>
      <c r="J97" s="207">
        <f>BK97</f>
        <v>0</v>
      </c>
      <c r="K97" s="193"/>
      <c r="L97" s="198"/>
      <c r="M97" s="199"/>
      <c r="N97" s="200"/>
      <c r="O97" s="200"/>
      <c r="P97" s="201">
        <f>SUM(P98:P125)</f>
        <v>0</v>
      </c>
      <c r="Q97" s="200"/>
      <c r="R97" s="201">
        <f>SUM(R98:R125)</f>
        <v>0</v>
      </c>
      <c r="S97" s="200"/>
      <c r="T97" s="202">
        <f>SUM(T98:T125)</f>
        <v>0</v>
      </c>
      <c r="AR97" s="203" t="s">
        <v>83</v>
      </c>
      <c r="AT97" s="204" t="s">
        <v>75</v>
      </c>
      <c r="AU97" s="204" t="s">
        <v>83</v>
      </c>
      <c r="AY97" s="203" t="s">
        <v>215</v>
      </c>
      <c r="BK97" s="205">
        <f>SUM(BK98:BK125)</f>
        <v>0</v>
      </c>
    </row>
    <row r="98" spans="1:65" s="2" customFormat="1" ht="60" x14ac:dyDescent="0.2">
      <c r="A98" s="34"/>
      <c r="B98" s="35"/>
      <c r="C98" s="208" t="s">
        <v>216</v>
      </c>
      <c r="D98" s="208" t="s">
        <v>366</v>
      </c>
      <c r="E98" s="209" t="s">
        <v>925</v>
      </c>
      <c r="F98" s="210" t="s">
        <v>926</v>
      </c>
      <c r="G98" s="211" t="s">
        <v>402</v>
      </c>
      <c r="H98" s="212">
        <v>1200</v>
      </c>
      <c r="I98" s="213"/>
      <c r="J98" s="214">
        <f>ROUND(I98*H98,2)</f>
        <v>0</v>
      </c>
      <c r="K98" s="210" t="s">
        <v>213</v>
      </c>
      <c r="L98" s="39"/>
      <c r="M98" s="215" t="s">
        <v>35</v>
      </c>
      <c r="N98" s="216" t="s">
        <v>47</v>
      </c>
      <c r="O98" s="64"/>
      <c r="P98" s="172">
        <f>O98*H98</f>
        <v>0</v>
      </c>
      <c r="Q98" s="172">
        <v>0</v>
      </c>
      <c r="R98" s="172">
        <f>Q98*H98</f>
        <v>0</v>
      </c>
      <c r="S98" s="172">
        <v>0</v>
      </c>
      <c r="T98" s="173">
        <f>S98*H98</f>
        <v>0</v>
      </c>
      <c r="U98" s="34"/>
      <c r="V98" s="34"/>
      <c r="W98" s="34"/>
      <c r="X98" s="34"/>
      <c r="Y98" s="34"/>
      <c r="Z98" s="34"/>
      <c r="AA98" s="34"/>
      <c r="AB98" s="34"/>
      <c r="AC98" s="34"/>
      <c r="AD98" s="34"/>
      <c r="AE98" s="34"/>
      <c r="AR98" s="174" t="s">
        <v>216</v>
      </c>
      <c r="AT98" s="174" t="s">
        <v>366</v>
      </c>
      <c r="AU98" s="174" t="s">
        <v>85</v>
      </c>
      <c r="AY98" s="17" t="s">
        <v>215</v>
      </c>
      <c r="BE98" s="175">
        <f>IF(N98="základní",J98,0)</f>
        <v>0</v>
      </c>
      <c r="BF98" s="175">
        <f>IF(N98="snížená",J98,0)</f>
        <v>0</v>
      </c>
      <c r="BG98" s="175">
        <f>IF(N98="zákl. přenesená",J98,0)</f>
        <v>0</v>
      </c>
      <c r="BH98" s="175">
        <f>IF(N98="sníž. přenesená",J98,0)</f>
        <v>0</v>
      </c>
      <c r="BI98" s="175">
        <f>IF(N98="nulová",J98,0)</f>
        <v>0</v>
      </c>
      <c r="BJ98" s="17" t="s">
        <v>83</v>
      </c>
      <c r="BK98" s="175">
        <f>ROUND(I98*H98,2)</f>
        <v>0</v>
      </c>
      <c r="BL98" s="17" t="s">
        <v>216</v>
      </c>
      <c r="BM98" s="174" t="s">
        <v>927</v>
      </c>
    </row>
    <row r="99" spans="1:65" s="2" customFormat="1" ht="29.25" x14ac:dyDescent="0.2">
      <c r="A99" s="34"/>
      <c r="B99" s="35"/>
      <c r="C99" s="36"/>
      <c r="D99" s="176" t="s">
        <v>218</v>
      </c>
      <c r="E99" s="36"/>
      <c r="F99" s="177" t="s">
        <v>1067</v>
      </c>
      <c r="G99" s="36"/>
      <c r="H99" s="36"/>
      <c r="I99" s="178"/>
      <c r="J99" s="36"/>
      <c r="K99" s="36"/>
      <c r="L99" s="39"/>
      <c r="M99" s="179"/>
      <c r="N99" s="180"/>
      <c r="O99" s="64"/>
      <c r="P99" s="64"/>
      <c r="Q99" s="64"/>
      <c r="R99" s="64"/>
      <c r="S99" s="64"/>
      <c r="T99" s="65"/>
      <c r="U99" s="34"/>
      <c r="V99" s="34"/>
      <c r="W99" s="34"/>
      <c r="X99" s="34"/>
      <c r="Y99" s="34"/>
      <c r="Z99" s="34"/>
      <c r="AA99" s="34"/>
      <c r="AB99" s="34"/>
      <c r="AC99" s="34"/>
      <c r="AD99" s="34"/>
      <c r="AE99" s="34"/>
      <c r="AT99" s="17" t="s">
        <v>218</v>
      </c>
      <c r="AU99" s="17" t="s">
        <v>85</v>
      </c>
    </row>
    <row r="100" spans="1:65" s="12" customFormat="1" x14ac:dyDescent="0.2">
      <c r="B100" s="181"/>
      <c r="C100" s="182"/>
      <c r="D100" s="176" t="s">
        <v>220</v>
      </c>
      <c r="E100" s="183" t="s">
        <v>35</v>
      </c>
      <c r="F100" s="184" t="s">
        <v>1068</v>
      </c>
      <c r="G100" s="182"/>
      <c r="H100" s="185">
        <v>1200</v>
      </c>
      <c r="I100" s="186"/>
      <c r="J100" s="182"/>
      <c r="K100" s="182"/>
      <c r="L100" s="187"/>
      <c r="M100" s="188"/>
      <c r="N100" s="189"/>
      <c r="O100" s="189"/>
      <c r="P100" s="189"/>
      <c r="Q100" s="189"/>
      <c r="R100" s="189"/>
      <c r="S100" s="189"/>
      <c r="T100" s="190"/>
      <c r="AT100" s="191" t="s">
        <v>220</v>
      </c>
      <c r="AU100" s="191" t="s">
        <v>85</v>
      </c>
      <c r="AV100" s="12" t="s">
        <v>85</v>
      </c>
      <c r="AW100" s="12" t="s">
        <v>37</v>
      </c>
      <c r="AX100" s="12" t="s">
        <v>83</v>
      </c>
      <c r="AY100" s="191" t="s">
        <v>215</v>
      </c>
    </row>
    <row r="101" spans="1:65" s="2" customFormat="1" ht="36" x14ac:dyDescent="0.2">
      <c r="A101" s="34"/>
      <c r="B101" s="35"/>
      <c r="C101" s="208" t="s">
        <v>237</v>
      </c>
      <c r="D101" s="208" t="s">
        <v>366</v>
      </c>
      <c r="E101" s="209" t="s">
        <v>845</v>
      </c>
      <c r="F101" s="210" t="s">
        <v>846</v>
      </c>
      <c r="G101" s="211" t="s">
        <v>381</v>
      </c>
      <c r="H101" s="212">
        <v>216</v>
      </c>
      <c r="I101" s="213"/>
      <c r="J101" s="214">
        <f>ROUND(I101*H101,2)</f>
        <v>0</v>
      </c>
      <c r="K101" s="210" t="s">
        <v>213</v>
      </c>
      <c r="L101" s="39"/>
      <c r="M101" s="215" t="s">
        <v>35</v>
      </c>
      <c r="N101" s="216" t="s">
        <v>47</v>
      </c>
      <c r="O101" s="64"/>
      <c r="P101" s="172">
        <f>O101*H101</f>
        <v>0</v>
      </c>
      <c r="Q101" s="172">
        <v>0</v>
      </c>
      <c r="R101" s="172">
        <f>Q101*H101</f>
        <v>0</v>
      </c>
      <c r="S101" s="172">
        <v>0</v>
      </c>
      <c r="T101" s="173">
        <f>S101*H101</f>
        <v>0</v>
      </c>
      <c r="U101" s="34"/>
      <c r="V101" s="34"/>
      <c r="W101" s="34"/>
      <c r="X101" s="34"/>
      <c r="Y101" s="34"/>
      <c r="Z101" s="34"/>
      <c r="AA101" s="34"/>
      <c r="AB101" s="34"/>
      <c r="AC101" s="34"/>
      <c r="AD101" s="34"/>
      <c r="AE101" s="34"/>
      <c r="AR101" s="174" t="s">
        <v>216</v>
      </c>
      <c r="AT101" s="174" t="s">
        <v>366</v>
      </c>
      <c r="AU101" s="174" t="s">
        <v>85</v>
      </c>
      <c r="AY101" s="17" t="s">
        <v>215</v>
      </c>
      <c r="BE101" s="175">
        <f>IF(N101="základní",J101,0)</f>
        <v>0</v>
      </c>
      <c r="BF101" s="175">
        <f>IF(N101="snížená",J101,0)</f>
        <v>0</v>
      </c>
      <c r="BG101" s="175">
        <f>IF(N101="zákl. přenesená",J101,0)</f>
        <v>0</v>
      </c>
      <c r="BH101" s="175">
        <f>IF(N101="sníž. přenesená",J101,0)</f>
        <v>0</v>
      </c>
      <c r="BI101" s="175">
        <f>IF(N101="nulová",J101,0)</f>
        <v>0</v>
      </c>
      <c r="BJ101" s="17" t="s">
        <v>83</v>
      </c>
      <c r="BK101" s="175">
        <f>ROUND(I101*H101,2)</f>
        <v>0</v>
      </c>
      <c r="BL101" s="17" t="s">
        <v>216</v>
      </c>
      <c r="BM101" s="174" t="s">
        <v>934</v>
      </c>
    </row>
    <row r="102" spans="1:65" s="2" customFormat="1" ht="19.5" x14ac:dyDescent="0.2">
      <c r="A102" s="34"/>
      <c r="B102" s="35"/>
      <c r="C102" s="36"/>
      <c r="D102" s="176" t="s">
        <v>218</v>
      </c>
      <c r="E102" s="36"/>
      <c r="F102" s="177" t="s">
        <v>1065</v>
      </c>
      <c r="G102" s="36"/>
      <c r="H102" s="36"/>
      <c r="I102" s="178"/>
      <c r="J102" s="36"/>
      <c r="K102" s="36"/>
      <c r="L102" s="39"/>
      <c r="M102" s="179"/>
      <c r="N102" s="180"/>
      <c r="O102" s="64"/>
      <c r="P102" s="64"/>
      <c r="Q102" s="64"/>
      <c r="R102" s="64"/>
      <c r="S102" s="64"/>
      <c r="T102" s="65"/>
      <c r="U102" s="34"/>
      <c r="V102" s="34"/>
      <c r="W102" s="34"/>
      <c r="X102" s="34"/>
      <c r="Y102" s="34"/>
      <c r="Z102" s="34"/>
      <c r="AA102" s="34"/>
      <c r="AB102" s="34"/>
      <c r="AC102" s="34"/>
      <c r="AD102" s="34"/>
      <c r="AE102" s="34"/>
      <c r="AT102" s="17" t="s">
        <v>218</v>
      </c>
      <c r="AU102" s="17" t="s">
        <v>85</v>
      </c>
    </row>
    <row r="103" spans="1:65" s="12" customFormat="1" x14ac:dyDescent="0.2">
      <c r="B103" s="181"/>
      <c r="C103" s="182"/>
      <c r="D103" s="176" t="s">
        <v>220</v>
      </c>
      <c r="E103" s="183" t="s">
        <v>35</v>
      </c>
      <c r="F103" s="184" t="s">
        <v>1069</v>
      </c>
      <c r="G103" s="182"/>
      <c r="H103" s="185">
        <v>216</v>
      </c>
      <c r="I103" s="186"/>
      <c r="J103" s="182"/>
      <c r="K103" s="182"/>
      <c r="L103" s="187"/>
      <c r="M103" s="188"/>
      <c r="N103" s="189"/>
      <c r="O103" s="189"/>
      <c r="P103" s="189"/>
      <c r="Q103" s="189"/>
      <c r="R103" s="189"/>
      <c r="S103" s="189"/>
      <c r="T103" s="190"/>
      <c r="AT103" s="191" t="s">
        <v>220</v>
      </c>
      <c r="AU103" s="191" t="s">
        <v>85</v>
      </c>
      <c r="AV103" s="12" t="s">
        <v>85</v>
      </c>
      <c r="AW103" s="12" t="s">
        <v>37</v>
      </c>
      <c r="AX103" s="12" t="s">
        <v>83</v>
      </c>
      <c r="AY103" s="191" t="s">
        <v>215</v>
      </c>
    </row>
    <row r="104" spans="1:65" s="2" customFormat="1" ht="24" x14ac:dyDescent="0.2">
      <c r="A104" s="34"/>
      <c r="B104" s="35"/>
      <c r="C104" s="208" t="s">
        <v>242</v>
      </c>
      <c r="D104" s="208" t="s">
        <v>366</v>
      </c>
      <c r="E104" s="209" t="s">
        <v>426</v>
      </c>
      <c r="F104" s="210" t="s">
        <v>427</v>
      </c>
      <c r="G104" s="211" t="s">
        <v>212</v>
      </c>
      <c r="H104" s="212">
        <v>54</v>
      </c>
      <c r="I104" s="213"/>
      <c r="J104" s="214">
        <f>ROUND(I104*H104,2)</f>
        <v>0</v>
      </c>
      <c r="K104" s="210" t="s">
        <v>213</v>
      </c>
      <c r="L104" s="39"/>
      <c r="M104" s="215" t="s">
        <v>35</v>
      </c>
      <c r="N104" s="216" t="s">
        <v>47</v>
      </c>
      <c r="O104" s="64"/>
      <c r="P104" s="172">
        <f>O104*H104</f>
        <v>0</v>
      </c>
      <c r="Q104" s="172">
        <v>0</v>
      </c>
      <c r="R104" s="172">
        <f>Q104*H104</f>
        <v>0</v>
      </c>
      <c r="S104" s="172">
        <v>0</v>
      </c>
      <c r="T104" s="173">
        <f>S104*H104</f>
        <v>0</v>
      </c>
      <c r="U104" s="34"/>
      <c r="V104" s="34"/>
      <c r="W104" s="34"/>
      <c r="X104" s="34"/>
      <c r="Y104" s="34"/>
      <c r="Z104" s="34"/>
      <c r="AA104" s="34"/>
      <c r="AB104" s="34"/>
      <c r="AC104" s="34"/>
      <c r="AD104" s="34"/>
      <c r="AE104" s="34"/>
      <c r="AR104" s="174" t="s">
        <v>216</v>
      </c>
      <c r="AT104" s="174" t="s">
        <v>366</v>
      </c>
      <c r="AU104" s="174" t="s">
        <v>85</v>
      </c>
      <c r="AY104" s="17" t="s">
        <v>215</v>
      </c>
      <c r="BE104" s="175">
        <f>IF(N104="základní",J104,0)</f>
        <v>0</v>
      </c>
      <c r="BF104" s="175">
        <f>IF(N104="snížená",J104,0)</f>
        <v>0</v>
      </c>
      <c r="BG104" s="175">
        <f>IF(N104="zákl. přenesená",J104,0)</f>
        <v>0</v>
      </c>
      <c r="BH104" s="175">
        <f>IF(N104="sníž. přenesená",J104,0)</f>
        <v>0</v>
      </c>
      <c r="BI104" s="175">
        <f>IF(N104="nulová",J104,0)</f>
        <v>0</v>
      </c>
      <c r="BJ104" s="17" t="s">
        <v>83</v>
      </c>
      <c r="BK104" s="175">
        <f>ROUND(I104*H104,2)</f>
        <v>0</v>
      </c>
      <c r="BL104" s="17" t="s">
        <v>216</v>
      </c>
      <c r="BM104" s="174" t="s">
        <v>428</v>
      </c>
    </row>
    <row r="105" spans="1:65" s="2" customFormat="1" ht="19.5" x14ac:dyDescent="0.2">
      <c r="A105" s="34"/>
      <c r="B105" s="35"/>
      <c r="C105" s="36"/>
      <c r="D105" s="176" t="s">
        <v>218</v>
      </c>
      <c r="E105" s="36"/>
      <c r="F105" s="177" t="s">
        <v>1070</v>
      </c>
      <c r="G105" s="36"/>
      <c r="H105" s="36"/>
      <c r="I105" s="178"/>
      <c r="J105" s="36"/>
      <c r="K105" s="36"/>
      <c r="L105" s="39"/>
      <c r="M105" s="179"/>
      <c r="N105" s="180"/>
      <c r="O105" s="64"/>
      <c r="P105" s="64"/>
      <c r="Q105" s="64"/>
      <c r="R105" s="64"/>
      <c r="S105" s="64"/>
      <c r="T105" s="65"/>
      <c r="U105" s="34"/>
      <c r="V105" s="34"/>
      <c r="W105" s="34"/>
      <c r="X105" s="34"/>
      <c r="Y105" s="34"/>
      <c r="Z105" s="34"/>
      <c r="AA105" s="34"/>
      <c r="AB105" s="34"/>
      <c r="AC105" s="34"/>
      <c r="AD105" s="34"/>
      <c r="AE105" s="34"/>
      <c r="AT105" s="17" t="s">
        <v>218</v>
      </c>
      <c r="AU105" s="17" t="s">
        <v>85</v>
      </c>
    </row>
    <row r="106" spans="1:65" s="12" customFormat="1" x14ac:dyDescent="0.2">
      <c r="B106" s="181"/>
      <c r="C106" s="182"/>
      <c r="D106" s="176" t="s">
        <v>220</v>
      </c>
      <c r="E106" s="183" t="s">
        <v>35</v>
      </c>
      <c r="F106" s="184" t="s">
        <v>1071</v>
      </c>
      <c r="G106" s="182"/>
      <c r="H106" s="185">
        <v>54</v>
      </c>
      <c r="I106" s="186"/>
      <c r="J106" s="182"/>
      <c r="K106" s="182"/>
      <c r="L106" s="187"/>
      <c r="M106" s="188"/>
      <c r="N106" s="189"/>
      <c r="O106" s="189"/>
      <c r="P106" s="189"/>
      <c r="Q106" s="189"/>
      <c r="R106" s="189"/>
      <c r="S106" s="189"/>
      <c r="T106" s="190"/>
      <c r="AT106" s="191" t="s">
        <v>220</v>
      </c>
      <c r="AU106" s="191" t="s">
        <v>85</v>
      </c>
      <c r="AV106" s="12" t="s">
        <v>85</v>
      </c>
      <c r="AW106" s="12" t="s">
        <v>37</v>
      </c>
      <c r="AX106" s="12" t="s">
        <v>83</v>
      </c>
      <c r="AY106" s="191" t="s">
        <v>215</v>
      </c>
    </row>
    <row r="107" spans="1:65" s="2" customFormat="1" ht="48" x14ac:dyDescent="0.2">
      <c r="A107" s="34"/>
      <c r="B107" s="35"/>
      <c r="C107" s="208" t="s">
        <v>247</v>
      </c>
      <c r="D107" s="208" t="s">
        <v>366</v>
      </c>
      <c r="E107" s="209" t="s">
        <v>442</v>
      </c>
      <c r="F107" s="210" t="s">
        <v>443</v>
      </c>
      <c r="G107" s="211" t="s">
        <v>402</v>
      </c>
      <c r="H107" s="212">
        <v>2350</v>
      </c>
      <c r="I107" s="213"/>
      <c r="J107" s="214">
        <f>ROUND(I107*H107,2)</f>
        <v>0</v>
      </c>
      <c r="K107" s="210" t="s">
        <v>213</v>
      </c>
      <c r="L107" s="39"/>
      <c r="M107" s="215" t="s">
        <v>35</v>
      </c>
      <c r="N107" s="216" t="s">
        <v>47</v>
      </c>
      <c r="O107" s="64"/>
      <c r="P107" s="172">
        <f>O107*H107</f>
        <v>0</v>
      </c>
      <c r="Q107" s="172">
        <v>0</v>
      </c>
      <c r="R107" s="172">
        <f>Q107*H107</f>
        <v>0</v>
      </c>
      <c r="S107" s="172">
        <v>0</v>
      </c>
      <c r="T107" s="173">
        <f>S107*H107</f>
        <v>0</v>
      </c>
      <c r="U107" s="34"/>
      <c r="V107" s="34"/>
      <c r="W107" s="34"/>
      <c r="X107" s="34"/>
      <c r="Y107" s="34"/>
      <c r="Z107" s="34"/>
      <c r="AA107" s="34"/>
      <c r="AB107" s="34"/>
      <c r="AC107" s="34"/>
      <c r="AD107" s="34"/>
      <c r="AE107" s="34"/>
      <c r="AR107" s="174" t="s">
        <v>216</v>
      </c>
      <c r="AT107" s="174" t="s">
        <v>366</v>
      </c>
      <c r="AU107" s="174" t="s">
        <v>85</v>
      </c>
      <c r="AY107" s="17" t="s">
        <v>215</v>
      </c>
      <c r="BE107" s="175">
        <f>IF(N107="základní",J107,0)</f>
        <v>0</v>
      </c>
      <c r="BF107" s="175">
        <f>IF(N107="snížená",J107,0)</f>
        <v>0</v>
      </c>
      <c r="BG107" s="175">
        <f>IF(N107="zákl. přenesená",J107,0)</f>
        <v>0</v>
      </c>
      <c r="BH107" s="175">
        <f>IF(N107="sníž. přenesená",J107,0)</f>
        <v>0</v>
      </c>
      <c r="BI107" s="175">
        <f>IF(N107="nulová",J107,0)</f>
        <v>0</v>
      </c>
      <c r="BJ107" s="17" t="s">
        <v>83</v>
      </c>
      <c r="BK107" s="175">
        <f>ROUND(I107*H107,2)</f>
        <v>0</v>
      </c>
      <c r="BL107" s="17" t="s">
        <v>216</v>
      </c>
      <c r="BM107" s="174" t="s">
        <v>849</v>
      </c>
    </row>
    <row r="108" spans="1:65" s="2" customFormat="1" ht="19.5" x14ac:dyDescent="0.2">
      <c r="A108" s="34"/>
      <c r="B108" s="35"/>
      <c r="C108" s="36"/>
      <c r="D108" s="176" t="s">
        <v>218</v>
      </c>
      <c r="E108" s="36"/>
      <c r="F108" s="177" t="s">
        <v>1072</v>
      </c>
      <c r="G108" s="36"/>
      <c r="H108" s="36"/>
      <c r="I108" s="178"/>
      <c r="J108" s="36"/>
      <c r="K108" s="36"/>
      <c r="L108" s="39"/>
      <c r="M108" s="179"/>
      <c r="N108" s="180"/>
      <c r="O108" s="64"/>
      <c r="P108" s="64"/>
      <c r="Q108" s="64"/>
      <c r="R108" s="64"/>
      <c r="S108" s="64"/>
      <c r="T108" s="65"/>
      <c r="U108" s="34"/>
      <c r="V108" s="34"/>
      <c r="W108" s="34"/>
      <c r="X108" s="34"/>
      <c r="Y108" s="34"/>
      <c r="Z108" s="34"/>
      <c r="AA108" s="34"/>
      <c r="AB108" s="34"/>
      <c r="AC108" s="34"/>
      <c r="AD108" s="34"/>
      <c r="AE108" s="34"/>
      <c r="AT108" s="17" t="s">
        <v>218</v>
      </c>
      <c r="AU108" s="17" t="s">
        <v>85</v>
      </c>
    </row>
    <row r="109" spans="1:65" s="12" customFormat="1" x14ac:dyDescent="0.2">
      <c r="B109" s="181"/>
      <c r="C109" s="182"/>
      <c r="D109" s="176" t="s">
        <v>220</v>
      </c>
      <c r="E109" s="183" t="s">
        <v>35</v>
      </c>
      <c r="F109" s="184" t="s">
        <v>1073</v>
      </c>
      <c r="G109" s="182"/>
      <c r="H109" s="185">
        <v>2350</v>
      </c>
      <c r="I109" s="186"/>
      <c r="J109" s="182"/>
      <c r="K109" s="182"/>
      <c r="L109" s="187"/>
      <c r="M109" s="188"/>
      <c r="N109" s="189"/>
      <c r="O109" s="189"/>
      <c r="P109" s="189"/>
      <c r="Q109" s="189"/>
      <c r="R109" s="189"/>
      <c r="S109" s="189"/>
      <c r="T109" s="190"/>
      <c r="AT109" s="191" t="s">
        <v>220</v>
      </c>
      <c r="AU109" s="191" t="s">
        <v>85</v>
      </c>
      <c r="AV109" s="12" t="s">
        <v>85</v>
      </c>
      <c r="AW109" s="12" t="s">
        <v>37</v>
      </c>
      <c r="AX109" s="12" t="s">
        <v>83</v>
      </c>
      <c r="AY109" s="191" t="s">
        <v>215</v>
      </c>
    </row>
    <row r="110" spans="1:65" s="2" customFormat="1" ht="48" x14ac:dyDescent="0.2">
      <c r="A110" s="34"/>
      <c r="B110" s="35"/>
      <c r="C110" s="208" t="s">
        <v>214</v>
      </c>
      <c r="D110" s="208" t="s">
        <v>366</v>
      </c>
      <c r="E110" s="209" t="s">
        <v>447</v>
      </c>
      <c r="F110" s="210" t="s">
        <v>448</v>
      </c>
      <c r="G110" s="211" t="s">
        <v>402</v>
      </c>
      <c r="H110" s="212">
        <v>2350</v>
      </c>
      <c r="I110" s="213"/>
      <c r="J110" s="214">
        <f>ROUND(I110*H110,2)</f>
        <v>0</v>
      </c>
      <c r="K110" s="210" t="s">
        <v>213</v>
      </c>
      <c r="L110" s="39"/>
      <c r="M110" s="215" t="s">
        <v>35</v>
      </c>
      <c r="N110" s="216" t="s">
        <v>47</v>
      </c>
      <c r="O110" s="64"/>
      <c r="P110" s="172">
        <f>O110*H110</f>
        <v>0</v>
      </c>
      <c r="Q110" s="172">
        <v>0</v>
      </c>
      <c r="R110" s="172">
        <f>Q110*H110</f>
        <v>0</v>
      </c>
      <c r="S110" s="172">
        <v>0</v>
      </c>
      <c r="T110" s="173">
        <f>S110*H110</f>
        <v>0</v>
      </c>
      <c r="U110" s="34"/>
      <c r="V110" s="34"/>
      <c r="W110" s="34"/>
      <c r="X110" s="34"/>
      <c r="Y110" s="34"/>
      <c r="Z110" s="34"/>
      <c r="AA110" s="34"/>
      <c r="AB110" s="34"/>
      <c r="AC110" s="34"/>
      <c r="AD110" s="34"/>
      <c r="AE110" s="34"/>
      <c r="AR110" s="174" t="s">
        <v>216</v>
      </c>
      <c r="AT110" s="174" t="s">
        <v>366</v>
      </c>
      <c r="AU110" s="174" t="s">
        <v>85</v>
      </c>
      <c r="AY110" s="17" t="s">
        <v>215</v>
      </c>
      <c r="BE110" s="175">
        <f>IF(N110="základní",J110,0)</f>
        <v>0</v>
      </c>
      <c r="BF110" s="175">
        <f>IF(N110="snížená",J110,0)</f>
        <v>0</v>
      </c>
      <c r="BG110" s="175">
        <f>IF(N110="zákl. přenesená",J110,0)</f>
        <v>0</v>
      </c>
      <c r="BH110" s="175">
        <f>IF(N110="sníž. přenesená",J110,0)</f>
        <v>0</v>
      </c>
      <c r="BI110" s="175">
        <f>IF(N110="nulová",J110,0)</f>
        <v>0</v>
      </c>
      <c r="BJ110" s="17" t="s">
        <v>83</v>
      </c>
      <c r="BK110" s="175">
        <f>ROUND(I110*H110,2)</f>
        <v>0</v>
      </c>
      <c r="BL110" s="17" t="s">
        <v>216</v>
      </c>
      <c r="BM110" s="174" t="s">
        <v>851</v>
      </c>
    </row>
    <row r="111" spans="1:65" s="2" customFormat="1" ht="19.5" x14ac:dyDescent="0.2">
      <c r="A111" s="34"/>
      <c r="B111" s="35"/>
      <c r="C111" s="36"/>
      <c r="D111" s="176" t="s">
        <v>218</v>
      </c>
      <c r="E111" s="36"/>
      <c r="F111" s="177" t="s">
        <v>1074</v>
      </c>
      <c r="G111" s="36"/>
      <c r="H111" s="36"/>
      <c r="I111" s="178"/>
      <c r="J111" s="36"/>
      <c r="K111" s="36"/>
      <c r="L111" s="39"/>
      <c r="M111" s="179"/>
      <c r="N111" s="180"/>
      <c r="O111" s="64"/>
      <c r="P111" s="64"/>
      <c r="Q111" s="64"/>
      <c r="R111" s="64"/>
      <c r="S111" s="64"/>
      <c r="T111" s="65"/>
      <c r="U111" s="34"/>
      <c r="V111" s="34"/>
      <c r="W111" s="34"/>
      <c r="X111" s="34"/>
      <c r="Y111" s="34"/>
      <c r="Z111" s="34"/>
      <c r="AA111" s="34"/>
      <c r="AB111" s="34"/>
      <c r="AC111" s="34"/>
      <c r="AD111" s="34"/>
      <c r="AE111" s="34"/>
      <c r="AT111" s="17" t="s">
        <v>218</v>
      </c>
      <c r="AU111" s="17" t="s">
        <v>85</v>
      </c>
    </row>
    <row r="112" spans="1:65" s="12" customFormat="1" x14ac:dyDescent="0.2">
      <c r="B112" s="181"/>
      <c r="C112" s="182"/>
      <c r="D112" s="176" t="s">
        <v>220</v>
      </c>
      <c r="E112" s="183" t="s">
        <v>35</v>
      </c>
      <c r="F112" s="184" t="s">
        <v>1073</v>
      </c>
      <c r="G112" s="182"/>
      <c r="H112" s="185">
        <v>2350</v>
      </c>
      <c r="I112" s="186"/>
      <c r="J112" s="182"/>
      <c r="K112" s="182"/>
      <c r="L112" s="187"/>
      <c r="M112" s="188"/>
      <c r="N112" s="189"/>
      <c r="O112" s="189"/>
      <c r="P112" s="189"/>
      <c r="Q112" s="189"/>
      <c r="R112" s="189"/>
      <c r="S112" s="189"/>
      <c r="T112" s="190"/>
      <c r="AT112" s="191" t="s">
        <v>220</v>
      </c>
      <c r="AU112" s="191" t="s">
        <v>85</v>
      </c>
      <c r="AV112" s="12" t="s">
        <v>85</v>
      </c>
      <c r="AW112" s="12" t="s">
        <v>37</v>
      </c>
      <c r="AX112" s="12" t="s">
        <v>83</v>
      </c>
      <c r="AY112" s="191" t="s">
        <v>215</v>
      </c>
    </row>
    <row r="113" spans="1:65" s="2" customFormat="1" ht="66.75" customHeight="1" x14ac:dyDescent="0.2">
      <c r="A113" s="34"/>
      <c r="B113" s="35"/>
      <c r="C113" s="208" t="s">
        <v>255</v>
      </c>
      <c r="D113" s="208" t="s">
        <v>366</v>
      </c>
      <c r="E113" s="209" t="s">
        <v>941</v>
      </c>
      <c r="F113" s="210" t="s">
        <v>942</v>
      </c>
      <c r="G113" s="211" t="s">
        <v>438</v>
      </c>
      <c r="H113" s="212">
        <v>16</v>
      </c>
      <c r="I113" s="213"/>
      <c r="J113" s="214">
        <f>ROUND(I113*H113,2)</f>
        <v>0</v>
      </c>
      <c r="K113" s="210" t="s">
        <v>213</v>
      </c>
      <c r="L113" s="39"/>
      <c r="M113" s="215" t="s">
        <v>35</v>
      </c>
      <c r="N113" s="216" t="s">
        <v>47</v>
      </c>
      <c r="O113" s="64"/>
      <c r="P113" s="172">
        <f>O113*H113</f>
        <v>0</v>
      </c>
      <c r="Q113" s="172">
        <v>0</v>
      </c>
      <c r="R113" s="172">
        <f>Q113*H113</f>
        <v>0</v>
      </c>
      <c r="S113" s="172">
        <v>0</v>
      </c>
      <c r="T113" s="173">
        <f>S113*H113</f>
        <v>0</v>
      </c>
      <c r="U113" s="34"/>
      <c r="V113" s="34"/>
      <c r="W113" s="34"/>
      <c r="X113" s="34"/>
      <c r="Y113" s="34"/>
      <c r="Z113" s="34"/>
      <c r="AA113" s="34"/>
      <c r="AB113" s="34"/>
      <c r="AC113" s="34"/>
      <c r="AD113" s="34"/>
      <c r="AE113" s="34"/>
      <c r="AR113" s="174" t="s">
        <v>216</v>
      </c>
      <c r="AT113" s="174" t="s">
        <v>366</v>
      </c>
      <c r="AU113" s="174" t="s">
        <v>85</v>
      </c>
      <c r="AY113" s="17" t="s">
        <v>215</v>
      </c>
      <c r="BE113" s="175">
        <f>IF(N113="základní",J113,0)</f>
        <v>0</v>
      </c>
      <c r="BF113" s="175">
        <f>IF(N113="snížená",J113,0)</f>
        <v>0</v>
      </c>
      <c r="BG113" s="175">
        <f>IF(N113="zákl. přenesená",J113,0)</f>
        <v>0</v>
      </c>
      <c r="BH113" s="175">
        <f>IF(N113="sníž. přenesená",J113,0)</f>
        <v>0</v>
      </c>
      <c r="BI113" s="175">
        <f>IF(N113="nulová",J113,0)</f>
        <v>0</v>
      </c>
      <c r="BJ113" s="17" t="s">
        <v>83</v>
      </c>
      <c r="BK113" s="175">
        <f>ROUND(I113*H113,2)</f>
        <v>0</v>
      </c>
      <c r="BL113" s="17" t="s">
        <v>216</v>
      </c>
      <c r="BM113" s="174" t="s">
        <v>943</v>
      </c>
    </row>
    <row r="114" spans="1:65" s="12" customFormat="1" x14ac:dyDescent="0.2">
      <c r="B114" s="181"/>
      <c r="C114" s="182"/>
      <c r="D114" s="176" t="s">
        <v>220</v>
      </c>
      <c r="E114" s="183" t="s">
        <v>35</v>
      </c>
      <c r="F114" s="184" t="s">
        <v>320</v>
      </c>
      <c r="G114" s="182"/>
      <c r="H114" s="185">
        <v>16</v>
      </c>
      <c r="I114" s="186"/>
      <c r="J114" s="182"/>
      <c r="K114" s="182"/>
      <c r="L114" s="187"/>
      <c r="M114" s="188"/>
      <c r="N114" s="189"/>
      <c r="O114" s="189"/>
      <c r="P114" s="189"/>
      <c r="Q114" s="189"/>
      <c r="R114" s="189"/>
      <c r="S114" s="189"/>
      <c r="T114" s="190"/>
      <c r="AT114" s="191" t="s">
        <v>220</v>
      </c>
      <c r="AU114" s="191" t="s">
        <v>85</v>
      </c>
      <c r="AV114" s="12" t="s">
        <v>85</v>
      </c>
      <c r="AW114" s="12" t="s">
        <v>37</v>
      </c>
      <c r="AX114" s="12" t="s">
        <v>83</v>
      </c>
      <c r="AY114" s="191" t="s">
        <v>215</v>
      </c>
    </row>
    <row r="115" spans="1:65" s="2" customFormat="1" ht="55.5" customHeight="1" x14ac:dyDescent="0.2">
      <c r="A115" s="34"/>
      <c r="B115" s="35"/>
      <c r="C115" s="208" t="s">
        <v>259</v>
      </c>
      <c r="D115" s="208" t="s">
        <v>366</v>
      </c>
      <c r="E115" s="209" t="s">
        <v>436</v>
      </c>
      <c r="F115" s="210" t="s">
        <v>437</v>
      </c>
      <c r="G115" s="211" t="s">
        <v>438</v>
      </c>
      <c r="H115" s="212">
        <v>6</v>
      </c>
      <c r="I115" s="213"/>
      <c r="J115" s="214">
        <f>ROUND(I115*H115,2)</f>
        <v>0</v>
      </c>
      <c r="K115" s="210" t="s">
        <v>213</v>
      </c>
      <c r="L115" s="39"/>
      <c r="M115" s="215" t="s">
        <v>35</v>
      </c>
      <c r="N115" s="216" t="s">
        <v>47</v>
      </c>
      <c r="O115" s="64"/>
      <c r="P115" s="172">
        <f>O115*H115</f>
        <v>0</v>
      </c>
      <c r="Q115" s="172">
        <v>0</v>
      </c>
      <c r="R115" s="172">
        <f>Q115*H115</f>
        <v>0</v>
      </c>
      <c r="S115" s="172">
        <v>0</v>
      </c>
      <c r="T115" s="173">
        <f>S115*H115</f>
        <v>0</v>
      </c>
      <c r="U115" s="34"/>
      <c r="V115" s="34"/>
      <c r="W115" s="34"/>
      <c r="X115" s="34"/>
      <c r="Y115" s="34"/>
      <c r="Z115" s="34"/>
      <c r="AA115" s="34"/>
      <c r="AB115" s="34"/>
      <c r="AC115" s="34"/>
      <c r="AD115" s="34"/>
      <c r="AE115" s="34"/>
      <c r="AR115" s="174" t="s">
        <v>216</v>
      </c>
      <c r="AT115" s="174" t="s">
        <v>366</v>
      </c>
      <c r="AU115" s="174" t="s">
        <v>85</v>
      </c>
      <c r="AY115" s="17" t="s">
        <v>215</v>
      </c>
      <c r="BE115" s="175">
        <f>IF(N115="základní",J115,0)</f>
        <v>0</v>
      </c>
      <c r="BF115" s="175">
        <f>IF(N115="snížená",J115,0)</f>
        <v>0</v>
      </c>
      <c r="BG115" s="175">
        <f>IF(N115="zákl. přenesená",J115,0)</f>
        <v>0</v>
      </c>
      <c r="BH115" s="175">
        <f>IF(N115="sníž. přenesená",J115,0)</f>
        <v>0</v>
      </c>
      <c r="BI115" s="175">
        <f>IF(N115="nulová",J115,0)</f>
        <v>0</v>
      </c>
      <c r="BJ115" s="17" t="s">
        <v>83</v>
      </c>
      <c r="BK115" s="175">
        <f>ROUND(I115*H115,2)</f>
        <v>0</v>
      </c>
      <c r="BL115" s="17" t="s">
        <v>216</v>
      </c>
      <c r="BM115" s="174" t="s">
        <v>439</v>
      </c>
    </row>
    <row r="116" spans="1:65" s="2" customFormat="1" ht="29.25" x14ac:dyDescent="0.2">
      <c r="A116" s="34"/>
      <c r="B116" s="35"/>
      <c r="C116" s="36"/>
      <c r="D116" s="176" t="s">
        <v>218</v>
      </c>
      <c r="E116" s="36"/>
      <c r="F116" s="177" t="s">
        <v>944</v>
      </c>
      <c r="G116" s="36"/>
      <c r="H116" s="36"/>
      <c r="I116" s="178"/>
      <c r="J116" s="36"/>
      <c r="K116" s="36"/>
      <c r="L116" s="39"/>
      <c r="M116" s="179"/>
      <c r="N116" s="180"/>
      <c r="O116" s="64"/>
      <c r="P116" s="64"/>
      <c r="Q116" s="64"/>
      <c r="R116" s="64"/>
      <c r="S116" s="64"/>
      <c r="T116" s="65"/>
      <c r="U116" s="34"/>
      <c r="V116" s="34"/>
      <c r="W116" s="34"/>
      <c r="X116" s="34"/>
      <c r="Y116" s="34"/>
      <c r="Z116" s="34"/>
      <c r="AA116" s="34"/>
      <c r="AB116" s="34"/>
      <c r="AC116" s="34"/>
      <c r="AD116" s="34"/>
      <c r="AE116" s="34"/>
      <c r="AT116" s="17" t="s">
        <v>218</v>
      </c>
      <c r="AU116" s="17" t="s">
        <v>85</v>
      </c>
    </row>
    <row r="117" spans="1:65" s="12" customFormat="1" x14ac:dyDescent="0.2">
      <c r="B117" s="181"/>
      <c r="C117" s="182"/>
      <c r="D117" s="176" t="s">
        <v>220</v>
      </c>
      <c r="E117" s="183" t="s">
        <v>35</v>
      </c>
      <c r="F117" s="184" t="s">
        <v>620</v>
      </c>
      <c r="G117" s="182"/>
      <c r="H117" s="185">
        <v>6</v>
      </c>
      <c r="I117" s="186"/>
      <c r="J117" s="182"/>
      <c r="K117" s="182"/>
      <c r="L117" s="187"/>
      <c r="M117" s="188"/>
      <c r="N117" s="189"/>
      <c r="O117" s="189"/>
      <c r="P117" s="189"/>
      <c r="Q117" s="189"/>
      <c r="R117" s="189"/>
      <c r="S117" s="189"/>
      <c r="T117" s="190"/>
      <c r="AT117" s="191" t="s">
        <v>220</v>
      </c>
      <c r="AU117" s="191" t="s">
        <v>85</v>
      </c>
      <c r="AV117" s="12" t="s">
        <v>85</v>
      </c>
      <c r="AW117" s="12" t="s">
        <v>37</v>
      </c>
      <c r="AX117" s="12" t="s">
        <v>83</v>
      </c>
      <c r="AY117" s="191" t="s">
        <v>215</v>
      </c>
    </row>
    <row r="118" spans="1:65" s="2" customFormat="1" ht="48" x14ac:dyDescent="0.2">
      <c r="A118" s="34"/>
      <c r="B118" s="35"/>
      <c r="C118" s="208" t="s">
        <v>263</v>
      </c>
      <c r="D118" s="208" t="s">
        <v>366</v>
      </c>
      <c r="E118" s="209" t="s">
        <v>852</v>
      </c>
      <c r="F118" s="210" t="s">
        <v>853</v>
      </c>
      <c r="G118" s="211" t="s">
        <v>438</v>
      </c>
      <c r="H118" s="212">
        <v>6</v>
      </c>
      <c r="I118" s="213"/>
      <c r="J118" s="214">
        <f>ROUND(I118*H118,2)</f>
        <v>0</v>
      </c>
      <c r="K118" s="210" t="s">
        <v>213</v>
      </c>
      <c r="L118" s="39"/>
      <c r="M118" s="215" t="s">
        <v>35</v>
      </c>
      <c r="N118" s="216" t="s">
        <v>47</v>
      </c>
      <c r="O118" s="64"/>
      <c r="P118" s="172">
        <f>O118*H118</f>
        <v>0</v>
      </c>
      <c r="Q118" s="172">
        <v>0</v>
      </c>
      <c r="R118" s="172">
        <f>Q118*H118</f>
        <v>0</v>
      </c>
      <c r="S118" s="172">
        <v>0</v>
      </c>
      <c r="T118" s="173">
        <f>S118*H118</f>
        <v>0</v>
      </c>
      <c r="U118" s="34"/>
      <c r="V118" s="34"/>
      <c r="W118" s="34"/>
      <c r="X118" s="34"/>
      <c r="Y118" s="34"/>
      <c r="Z118" s="34"/>
      <c r="AA118" s="34"/>
      <c r="AB118" s="34"/>
      <c r="AC118" s="34"/>
      <c r="AD118" s="34"/>
      <c r="AE118" s="34"/>
      <c r="AR118" s="174" t="s">
        <v>216</v>
      </c>
      <c r="AT118" s="174" t="s">
        <v>366</v>
      </c>
      <c r="AU118" s="174" t="s">
        <v>85</v>
      </c>
      <c r="AY118" s="17" t="s">
        <v>215</v>
      </c>
      <c r="BE118" s="175">
        <f>IF(N118="základní",J118,0)</f>
        <v>0</v>
      </c>
      <c r="BF118" s="175">
        <f>IF(N118="snížená",J118,0)</f>
        <v>0</v>
      </c>
      <c r="BG118" s="175">
        <f>IF(N118="zákl. přenesená",J118,0)</f>
        <v>0</v>
      </c>
      <c r="BH118" s="175">
        <f>IF(N118="sníž. přenesená",J118,0)</f>
        <v>0</v>
      </c>
      <c r="BI118" s="175">
        <f>IF(N118="nulová",J118,0)</f>
        <v>0</v>
      </c>
      <c r="BJ118" s="17" t="s">
        <v>83</v>
      </c>
      <c r="BK118" s="175">
        <f>ROUND(I118*H118,2)</f>
        <v>0</v>
      </c>
      <c r="BL118" s="17" t="s">
        <v>216</v>
      </c>
      <c r="BM118" s="174" t="s">
        <v>854</v>
      </c>
    </row>
    <row r="119" spans="1:65" s="12" customFormat="1" x14ac:dyDescent="0.2">
      <c r="B119" s="181"/>
      <c r="C119" s="182"/>
      <c r="D119" s="176" t="s">
        <v>220</v>
      </c>
      <c r="E119" s="183" t="s">
        <v>35</v>
      </c>
      <c r="F119" s="184" t="s">
        <v>620</v>
      </c>
      <c r="G119" s="182"/>
      <c r="H119" s="185">
        <v>6</v>
      </c>
      <c r="I119" s="186"/>
      <c r="J119" s="182"/>
      <c r="K119" s="182"/>
      <c r="L119" s="187"/>
      <c r="M119" s="188"/>
      <c r="N119" s="189"/>
      <c r="O119" s="189"/>
      <c r="P119" s="189"/>
      <c r="Q119" s="189"/>
      <c r="R119" s="189"/>
      <c r="S119" s="189"/>
      <c r="T119" s="190"/>
      <c r="AT119" s="191" t="s">
        <v>220</v>
      </c>
      <c r="AU119" s="191" t="s">
        <v>85</v>
      </c>
      <c r="AV119" s="12" t="s">
        <v>85</v>
      </c>
      <c r="AW119" s="12" t="s">
        <v>37</v>
      </c>
      <c r="AX119" s="12" t="s">
        <v>83</v>
      </c>
      <c r="AY119" s="191" t="s">
        <v>215</v>
      </c>
    </row>
    <row r="120" spans="1:65" s="2" customFormat="1" ht="33" customHeight="1" x14ac:dyDescent="0.2">
      <c r="A120" s="34"/>
      <c r="B120" s="35"/>
      <c r="C120" s="208" t="s">
        <v>267</v>
      </c>
      <c r="D120" s="208" t="s">
        <v>366</v>
      </c>
      <c r="E120" s="209" t="s">
        <v>394</v>
      </c>
      <c r="F120" s="210" t="s">
        <v>395</v>
      </c>
      <c r="G120" s="211" t="s">
        <v>396</v>
      </c>
      <c r="H120" s="212">
        <v>1.2</v>
      </c>
      <c r="I120" s="213"/>
      <c r="J120" s="214">
        <f>ROUND(I120*H120,2)</f>
        <v>0</v>
      </c>
      <c r="K120" s="210" t="s">
        <v>213</v>
      </c>
      <c r="L120" s="39"/>
      <c r="M120" s="215" t="s">
        <v>35</v>
      </c>
      <c r="N120" s="216" t="s">
        <v>47</v>
      </c>
      <c r="O120" s="64"/>
      <c r="P120" s="172">
        <f>O120*H120</f>
        <v>0</v>
      </c>
      <c r="Q120" s="172">
        <v>0</v>
      </c>
      <c r="R120" s="172">
        <f>Q120*H120</f>
        <v>0</v>
      </c>
      <c r="S120" s="172">
        <v>0</v>
      </c>
      <c r="T120" s="173">
        <f>S120*H120</f>
        <v>0</v>
      </c>
      <c r="U120" s="34"/>
      <c r="V120" s="34"/>
      <c r="W120" s="34"/>
      <c r="X120" s="34"/>
      <c r="Y120" s="34"/>
      <c r="Z120" s="34"/>
      <c r="AA120" s="34"/>
      <c r="AB120" s="34"/>
      <c r="AC120" s="34"/>
      <c r="AD120" s="34"/>
      <c r="AE120" s="34"/>
      <c r="AR120" s="174" t="s">
        <v>216</v>
      </c>
      <c r="AT120" s="174" t="s">
        <v>366</v>
      </c>
      <c r="AU120" s="174" t="s">
        <v>85</v>
      </c>
      <c r="AY120" s="17" t="s">
        <v>215</v>
      </c>
      <c r="BE120" s="175">
        <f>IF(N120="základní",J120,0)</f>
        <v>0</v>
      </c>
      <c r="BF120" s="175">
        <f>IF(N120="snížená",J120,0)</f>
        <v>0</v>
      </c>
      <c r="BG120" s="175">
        <f>IF(N120="zákl. přenesená",J120,0)</f>
        <v>0</v>
      </c>
      <c r="BH120" s="175">
        <f>IF(N120="sníž. přenesená",J120,0)</f>
        <v>0</v>
      </c>
      <c r="BI120" s="175">
        <f>IF(N120="nulová",J120,0)</f>
        <v>0</v>
      </c>
      <c r="BJ120" s="17" t="s">
        <v>83</v>
      </c>
      <c r="BK120" s="175">
        <f>ROUND(I120*H120,2)</f>
        <v>0</v>
      </c>
      <c r="BL120" s="17" t="s">
        <v>216</v>
      </c>
      <c r="BM120" s="174" t="s">
        <v>946</v>
      </c>
    </row>
    <row r="121" spans="1:65" s="12" customFormat="1" x14ac:dyDescent="0.2">
      <c r="B121" s="181"/>
      <c r="C121" s="182"/>
      <c r="D121" s="176" t="s">
        <v>220</v>
      </c>
      <c r="E121" s="183" t="s">
        <v>35</v>
      </c>
      <c r="F121" s="184" t="s">
        <v>1075</v>
      </c>
      <c r="G121" s="182"/>
      <c r="H121" s="185">
        <v>1.2</v>
      </c>
      <c r="I121" s="186"/>
      <c r="J121" s="182"/>
      <c r="K121" s="182"/>
      <c r="L121" s="187"/>
      <c r="M121" s="188"/>
      <c r="N121" s="189"/>
      <c r="O121" s="189"/>
      <c r="P121" s="189"/>
      <c r="Q121" s="189"/>
      <c r="R121" s="189"/>
      <c r="S121" s="189"/>
      <c r="T121" s="190"/>
      <c r="AT121" s="191" t="s">
        <v>220</v>
      </c>
      <c r="AU121" s="191" t="s">
        <v>85</v>
      </c>
      <c r="AV121" s="12" t="s">
        <v>85</v>
      </c>
      <c r="AW121" s="12" t="s">
        <v>37</v>
      </c>
      <c r="AX121" s="12" t="s">
        <v>83</v>
      </c>
      <c r="AY121" s="191" t="s">
        <v>215</v>
      </c>
    </row>
    <row r="122" spans="1:65" s="2" customFormat="1" ht="60" x14ac:dyDescent="0.2">
      <c r="A122" s="34"/>
      <c r="B122" s="35"/>
      <c r="C122" s="208" t="s">
        <v>272</v>
      </c>
      <c r="D122" s="208" t="s">
        <v>366</v>
      </c>
      <c r="E122" s="209" t="s">
        <v>866</v>
      </c>
      <c r="F122" s="210" t="s">
        <v>867</v>
      </c>
      <c r="G122" s="211" t="s">
        <v>396</v>
      </c>
      <c r="H122" s="212">
        <v>1.2</v>
      </c>
      <c r="I122" s="213"/>
      <c r="J122" s="214">
        <f>ROUND(I122*H122,2)</f>
        <v>0</v>
      </c>
      <c r="K122" s="210" t="s">
        <v>213</v>
      </c>
      <c r="L122" s="39"/>
      <c r="M122" s="215" t="s">
        <v>35</v>
      </c>
      <c r="N122" s="216" t="s">
        <v>47</v>
      </c>
      <c r="O122" s="64"/>
      <c r="P122" s="172">
        <f>O122*H122</f>
        <v>0</v>
      </c>
      <c r="Q122" s="172">
        <v>0</v>
      </c>
      <c r="R122" s="172">
        <f>Q122*H122</f>
        <v>0</v>
      </c>
      <c r="S122" s="172">
        <v>0</v>
      </c>
      <c r="T122" s="173">
        <f>S122*H122</f>
        <v>0</v>
      </c>
      <c r="U122" s="34"/>
      <c r="V122" s="34"/>
      <c r="W122" s="34"/>
      <c r="X122" s="34"/>
      <c r="Y122" s="34"/>
      <c r="Z122" s="34"/>
      <c r="AA122" s="34"/>
      <c r="AB122" s="34"/>
      <c r="AC122" s="34"/>
      <c r="AD122" s="34"/>
      <c r="AE122" s="34"/>
      <c r="AR122" s="174" t="s">
        <v>216</v>
      </c>
      <c r="AT122" s="174" t="s">
        <v>366</v>
      </c>
      <c r="AU122" s="174" t="s">
        <v>85</v>
      </c>
      <c r="AY122" s="17" t="s">
        <v>215</v>
      </c>
      <c r="BE122" s="175">
        <f>IF(N122="základní",J122,0)</f>
        <v>0</v>
      </c>
      <c r="BF122" s="175">
        <f>IF(N122="snížená",J122,0)</f>
        <v>0</v>
      </c>
      <c r="BG122" s="175">
        <f>IF(N122="zákl. přenesená",J122,0)</f>
        <v>0</v>
      </c>
      <c r="BH122" s="175">
        <f>IF(N122="sníž. přenesená",J122,0)</f>
        <v>0</v>
      </c>
      <c r="BI122" s="175">
        <f>IF(N122="nulová",J122,0)</f>
        <v>0</v>
      </c>
      <c r="BJ122" s="17" t="s">
        <v>83</v>
      </c>
      <c r="BK122" s="175">
        <f>ROUND(I122*H122,2)</f>
        <v>0</v>
      </c>
      <c r="BL122" s="17" t="s">
        <v>216</v>
      </c>
      <c r="BM122" s="174" t="s">
        <v>948</v>
      </c>
    </row>
    <row r="123" spans="1:65" s="12" customFormat="1" x14ac:dyDescent="0.2">
      <c r="B123" s="181"/>
      <c r="C123" s="182"/>
      <c r="D123" s="176" t="s">
        <v>220</v>
      </c>
      <c r="E123" s="183" t="s">
        <v>35</v>
      </c>
      <c r="F123" s="184" t="s">
        <v>1075</v>
      </c>
      <c r="G123" s="182"/>
      <c r="H123" s="185">
        <v>1.2</v>
      </c>
      <c r="I123" s="186"/>
      <c r="J123" s="182"/>
      <c r="K123" s="182"/>
      <c r="L123" s="187"/>
      <c r="M123" s="188"/>
      <c r="N123" s="189"/>
      <c r="O123" s="189"/>
      <c r="P123" s="189"/>
      <c r="Q123" s="189"/>
      <c r="R123" s="189"/>
      <c r="S123" s="189"/>
      <c r="T123" s="190"/>
      <c r="AT123" s="191" t="s">
        <v>220</v>
      </c>
      <c r="AU123" s="191" t="s">
        <v>85</v>
      </c>
      <c r="AV123" s="12" t="s">
        <v>85</v>
      </c>
      <c r="AW123" s="12" t="s">
        <v>37</v>
      </c>
      <c r="AX123" s="12" t="s">
        <v>83</v>
      </c>
      <c r="AY123" s="191" t="s">
        <v>215</v>
      </c>
    </row>
    <row r="124" spans="1:65" s="2" customFormat="1" ht="24" x14ac:dyDescent="0.2">
      <c r="A124" s="34"/>
      <c r="B124" s="35"/>
      <c r="C124" s="208" t="s">
        <v>276</v>
      </c>
      <c r="D124" s="208" t="s">
        <v>366</v>
      </c>
      <c r="E124" s="209" t="s">
        <v>480</v>
      </c>
      <c r="F124" s="210" t="s">
        <v>481</v>
      </c>
      <c r="G124" s="211" t="s">
        <v>353</v>
      </c>
      <c r="H124" s="212">
        <v>8.4640000000000004</v>
      </c>
      <c r="I124" s="213"/>
      <c r="J124" s="214">
        <f>ROUND(I124*H124,2)</f>
        <v>0</v>
      </c>
      <c r="K124" s="210" t="s">
        <v>213</v>
      </c>
      <c r="L124" s="39"/>
      <c r="M124" s="215" t="s">
        <v>35</v>
      </c>
      <c r="N124" s="216" t="s">
        <v>47</v>
      </c>
      <c r="O124" s="64"/>
      <c r="P124" s="172">
        <f>O124*H124</f>
        <v>0</v>
      </c>
      <c r="Q124" s="172">
        <v>0</v>
      </c>
      <c r="R124" s="172">
        <f>Q124*H124</f>
        <v>0</v>
      </c>
      <c r="S124" s="172">
        <v>0</v>
      </c>
      <c r="T124" s="173">
        <f>S124*H124</f>
        <v>0</v>
      </c>
      <c r="U124" s="34"/>
      <c r="V124" s="34"/>
      <c r="W124" s="34"/>
      <c r="X124" s="34"/>
      <c r="Y124" s="34"/>
      <c r="Z124" s="34"/>
      <c r="AA124" s="34"/>
      <c r="AB124" s="34"/>
      <c r="AC124" s="34"/>
      <c r="AD124" s="34"/>
      <c r="AE124" s="34"/>
      <c r="AR124" s="174" t="s">
        <v>216</v>
      </c>
      <c r="AT124" s="174" t="s">
        <v>366</v>
      </c>
      <c r="AU124" s="174" t="s">
        <v>85</v>
      </c>
      <c r="AY124" s="17" t="s">
        <v>215</v>
      </c>
      <c r="BE124" s="175">
        <f>IF(N124="základní",J124,0)</f>
        <v>0</v>
      </c>
      <c r="BF124" s="175">
        <f>IF(N124="snížená",J124,0)</f>
        <v>0</v>
      </c>
      <c r="BG124" s="175">
        <f>IF(N124="zákl. přenesená",J124,0)</f>
        <v>0</v>
      </c>
      <c r="BH124" s="175">
        <f>IF(N124="sníž. přenesená",J124,0)</f>
        <v>0</v>
      </c>
      <c r="BI124" s="175">
        <f>IF(N124="nulová",J124,0)</f>
        <v>0</v>
      </c>
      <c r="BJ124" s="17" t="s">
        <v>83</v>
      </c>
      <c r="BK124" s="175">
        <f>ROUND(I124*H124,2)</f>
        <v>0</v>
      </c>
      <c r="BL124" s="17" t="s">
        <v>216</v>
      </c>
      <c r="BM124" s="174" t="s">
        <v>1076</v>
      </c>
    </row>
    <row r="125" spans="1:65" s="12" customFormat="1" x14ac:dyDescent="0.2">
      <c r="B125" s="181"/>
      <c r="C125" s="182"/>
      <c r="D125" s="176" t="s">
        <v>220</v>
      </c>
      <c r="E125" s="183" t="s">
        <v>35</v>
      </c>
      <c r="F125" s="184" t="s">
        <v>1077</v>
      </c>
      <c r="G125" s="182"/>
      <c r="H125" s="185">
        <v>8.4640000000000004</v>
      </c>
      <c r="I125" s="186"/>
      <c r="J125" s="182"/>
      <c r="K125" s="182"/>
      <c r="L125" s="187"/>
      <c r="M125" s="188"/>
      <c r="N125" s="189"/>
      <c r="O125" s="189"/>
      <c r="P125" s="189"/>
      <c r="Q125" s="189"/>
      <c r="R125" s="189"/>
      <c r="S125" s="189"/>
      <c r="T125" s="190"/>
      <c r="AT125" s="191" t="s">
        <v>220</v>
      </c>
      <c r="AU125" s="191" t="s">
        <v>85</v>
      </c>
      <c r="AV125" s="12" t="s">
        <v>85</v>
      </c>
      <c r="AW125" s="12" t="s">
        <v>37</v>
      </c>
      <c r="AX125" s="12" t="s">
        <v>83</v>
      </c>
      <c r="AY125" s="191" t="s">
        <v>215</v>
      </c>
    </row>
    <row r="126" spans="1:65" s="13" customFormat="1" ht="25.9" customHeight="1" x14ac:dyDescent="0.2">
      <c r="B126" s="192"/>
      <c r="C126" s="193"/>
      <c r="D126" s="194" t="s">
        <v>75</v>
      </c>
      <c r="E126" s="195" t="s">
        <v>490</v>
      </c>
      <c r="F126" s="195" t="s">
        <v>491</v>
      </c>
      <c r="G126" s="193"/>
      <c r="H126" s="193"/>
      <c r="I126" s="196"/>
      <c r="J126" s="197">
        <f>BK126</f>
        <v>0</v>
      </c>
      <c r="K126" s="193"/>
      <c r="L126" s="198"/>
      <c r="M126" s="199"/>
      <c r="N126" s="200"/>
      <c r="O126" s="200"/>
      <c r="P126" s="201">
        <f>SUM(P127:P167)</f>
        <v>0</v>
      </c>
      <c r="Q126" s="200"/>
      <c r="R126" s="201">
        <f>SUM(R127:R167)</f>
        <v>0</v>
      </c>
      <c r="S126" s="200"/>
      <c r="T126" s="202">
        <f>SUM(T127:T167)</f>
        <v>0</v>
      </c>
      <c r="AR126" s="203" t="s">
        <v>216</v>
      </c>
      <c r="AT126" s="204" t="s">
        <v>75</v>
      </c>
      <c r="AU126" s="204" t="s">
        <v>76</v>
      </c>
      <c r="AY126" s="203" t="s">
        <v>215</v>
      </c>
      <c r="BK126" s="205">
        <f>SUM(BK127:BK167)</f>
        <v>0</v>
      </c>
    </row>
    <row r="127" spans="1:65" s="2" customFormat="1" ht="16.5" customHeight="1" x14ac:dyDescent="0.2">
      <c r="A127" s="34"/>
      <c r="B127" s="35"/>
      <c r="C127" s="208" t="s">
        <v>8</v>
      </c>
      <c r="D127" s="208" t="s">
        <v>366</v>
      </c>
      <c r="E127" s="209" t="s">
        <v>557</v>
      </c>
      <c r="F127" s="210" t="s">
        <v>558</v>
      </c>
      <c r="G127" s="211" t="s">
        <v>212</v>
      </c>
      <c r="H127" s="212">
        <v>1</v>
      </c>
      <c r="I127" s="213"/>
      <c r="J127" s="214">
        <f>ROUND(I127*H127,2)</f>
        <v>0</v>
      </c>
      <c r="K127" s="210" t="s">
        <v>213</v>
      </c>
      <c r="L127" s="39"/>
      <c r="M127" s="215" t="s">
        <v>35</v>
      </c>
      <c r="N127" s="216" t="s">
        <v>47</v>
      </c>
      <c r="O127" s="64"/>
      <c r="P127" s="172">
        <f>O127*H127</f>
        <v>0</v>
      </c>
      <c r="Q127" s="172">
        <v>0</v>
      </c>
      <c r="R127" s="172">
        <f>Q127*H127</f>
        <v>0</v>
      </c>
      <c r="S127" s="172">
        <v>0</v>
      </c>
      <c r="T127" s="173">
        <f>S127*H127</f>
        <v>0</v>
      </c>
      <c r="U127" s="34"/>
      <c r="V127" s="34"/>
      <c r="W127" s="34"/>
      <c r="X127" s="34"/>
      <c r="Y127" s="34"/>
      <c r="Z127" s="34"/>
      <c r="AA127" s="34"/>
      <c r="AB127" s="34"/>
      <c r="AC127" s="34"/>
      <c r="AD127" s="34"/>
      <c r="AE127" s="34"/>
      <c r="AR127" s="174" t="s">
        <v>369</v>
      </c>
      <c r="AT127" s="174" t="s">
        <v>366</v>
      </c>
      <c r="AU127" s="174" t="s">
        <v>83</v>
      </c>
      <c r="AY127" s="17" t="s">
        <v>215</v>
      </c>
      <c r="BE127" s="175">
        <f>IF(N127="základní",J127,0)</f>
        <v>0</v>
      </c>
      <c r="BF127" s="175">
        <f>IF(N127="snížená",J127,0)</f>
        <v>0</v>
      </c>
      <c r="BG127" s="175">
        <f>IF(N127="zákl. přenesená",J127,0)</f>
        <v>0</v>
      </c>
      <c r="BH127" s="175">
        <f>IF(N127="sníž. přenesená",J127,0)</f>
        <v>0</v>
      </c>
      <c r="BI127" s="175">
        <f>IF(N127="nulová",J127,0)</f>
        <v>0</v>
      </c>
      <c r="BJ127" s="17" t="s">
        <v>83</v>
      </c>
      <c r="BK127" s="175">
        <f>ROUND(I127*H127,2)</f>
        <v>0</v>
      </c>
      <c r="BL127" s="17" t="s">
        <v>369</v>
      </c>
      <c r="BM127" s="174" t="s">
        <v>1078</v>
      </c>
    </row>
    <row r="128" spans="1:65" s="2" customFormat="1" ht="19.5" x14ac:dyDescent="0.2">
      <c r="A128" s="34"/>
      <c r="B128" s="35"/>
      <c r="C128" s="36"/>
      <c r="D128" s="176" t="s">
        <v>218</v>
      </c>
      <c r="E128" s="36"/>
      <c r="F128" s="177" t="s">
        <v>1079</v>
      </c>
      <c r="G128" s="36"/>
      <c r="H128" s="36"/>
      <c r="I128" s="178"/>
      <c r="J128" s="36"/>
      <c r="K128" s="36"/>
      <c r="L128" s="39"/>
      <c r="M128" s="179"/>
      <c r="N128" s="180"/>
      <c r="O128" s="64"/>
      <c r="P128" s="64"/>
      <c r="Q128" s="64"/>
      <c r="R128" s="64"/>
      <c r="S128" s="64"/>
      <c r="T128" s="65"/>
      <c r="U128" s="34"/>
      <c r="V128" s="34"/>
      <c r="W128" s="34"/>
      <c r="X128" s="34"/>
      <c r="Y128" s="34"/>
      <c r="Z128" s="34"/>
      <c r="AA128" s="34"/>
      <c r="AB128" s="34"/>
      <c r="AC128" s="34"/>
      <c r="AD128" s="34"/>
      <c r="AE128" s="34"/>
      <c r="AT128" s="17" t="s">
        <v>218</v>
      </c>
      <c r="AU128" s="17" t="s">
        <v>83</v>
      </c>
    </row>
    <row r="129" spans="1:65" s="12" customFormat="1" x14ac:dyDescent="0.2">
      <c r="B129" s="181"/>
      <c r="C129" s="182"/>
      <c r="D129" s="176" t="s">
        <v>220</v>
      </c>
      <c r="E129" s="183" t="s">
        <v>35</v>
      </c>
      <c r="F129" s="184" t="s">
        <v>271</v>
      </c>
      <c r="G129" s="182"/>
      <c r="H129" s="185">
        <v>1</v>
      </c>
      <c r="I129" s="186"/>
      <c r="J129" s="182"/>
      <c r="K129" s="182"/>
      <c r="L129" s="187"/>
      <c r="M129" s="188"/>
      <c r="N129" s="189"/>
      <c r="O129" s="189"/>
      <c r="P129" s="189"/>
      <c r="Q129" s="189"/>
      <c r="R129" s="189"/>
      <c r="S129" s="189"/>
      <c r="T129" s="190"/>
      <c r="AT129" s="191" t="s">
        <v>220</v>
      </c>
      <c r="AU129" s="191" t="s">
        <v>83</v>
      </c>
      <c r="AV129" s="12" t="s">
        <v>85</v>
      </c>
      <c r="AW129" s="12" t="s">
        <v>37</v>
      </c>
      <c r="AX129" s="12" t="s">
        <v>83</v>
      </c>
      <c r="AY129" s="191" t="s">
        <v>215</v>
      </c>
    </row>
    <row r="130" spans="1:65" s="2" customFormat="1" ht="24" x14ac:dyDescent="0.2">
      <c r="A130" s="34"/>
      <c r="B130" s="35"/>
      <c r="C130" s="208" t="s">
        <v>283</v>
      </c>
      <c r="D130" s="208" t="s">
        <v>366</v>
      </c>
      <c r="E130" s="209" t="s">
        <v>553</v>
      </c>
      <c r="F130" s="210" t="s">
        <v>554</v>
      </c>
      <c r="G130" s="211" t="s">
        <v>212</v>
      </c>
      <c r="H130" s="212">
        <v>1</v>
      </c>
      <c r="I130" s="213"/>
      <c r="J130" s="214">
        <f>ROUND(I130*H130,2)</f>
        <v>0</v>
      </c>
      <c r="K130" s="210" t="s">
        <v>213</v>
      </c>
      <c r="L130" s="39"/>
      <c r="M130" s="215" t="s">
        <v>35</v>
      </c>
      <c r="N130" s="216" t="s">
        <v>47</v>
      </c>
      <c r="O130" s="64"/>
      <c r="P130" s="172">
        <f>O130*H130</f>
        <v>0</v>
      </c>
      <c r="Q130" s="172">
        <v>0</v>
      </c>
      <c r="R130" s="172">
        <f>Q130*H130</f>
        <v>0</v>
      </c>
      <c r="S130" s="172">
        <v>0</v>
      </c>
      <c r="T130" s="173">
        <f>S130*H130</f>
        <v>0</v>
      </c>
      <c r="U130" s="34"/>
      <c r="V130" s="34"/>
      <c r="W130" s="34"/>
      <c r="X130" s="34"/>
      <c r="Y130" s="34"/>
      <c r="Z130" s="34"/>
      <c r="AA130" s="34"/>
      <c r="AB130" s="34"/>
      <c r="AC130" s="34"/>
      <c r="AD130" s="34"/>
      <c r="AE130" s="34"/>
      <c r="AR130" s="174" t="s">
        <v>369</v>
      </c>
      <c r="AT130" s="174" t="s">
        <v>366</v>
      </c>
      <c r="AU130" s="174" t="s">
        <v>83</v>
      </c>
      <c r="AY130" s="17" t="s">
        <v>215</v>
      </c>
      <c r="BE130" s="175">
        <f>IF(N130="základní",J130,0)</f>
        <v>0</v>
      </c>
      <c r="BF130" s="175">
        <f>IF(N130="snížená",J130,0)</f>
        <v>0</v>
      </c>
      <c r="BG130" s="175">
        <f>IF(N130="zákl. přenesená",J130,0)</f>
        <v>0</v>
      </c>
      <c r="BH130" s="175">
        <f>IF(N130="sníž. přenesená",J130,0)</f>
        <v>0</v>
      </c>
      <c r="BI130" s="175">
        <f>IF(N130="nulová",J130,0)</f>
        <v>0</v>
      </c>
      <c r="BJ130" s="17" t="s">
        <v>83</v>
      </c>
      <c r="BK130" s="175">
        <f>ROUND(I130*H130,2)</f>
        <v>0</v>
      </c>
      <c r="BL130" s="17" t="s">
        <v>369</v>
      </c>
      <c r="BM130" s="174" t="s">
        <v>1080</v>
      </c>
    </row>
    <row r="131" spans="1:65" s="2" customFormat="1" ht="19.5" x14ac:dyDescent="0.2">
      <c r="A131" s="34"/>
      <c r="B131" s="35"/>
      <c r="C131" s="36"/>
      <c r="D131" s="176" t="s">
        <v>218</v>
      </c>
      <c r="E131" s="36"/>
      <c r="F131" s="177" t="s">
        <v>1079</v>
      </c>
      <c r="G131" s="36"/>
      <c r="H131" s="36"/>
      <c r="I131" s="178"/>
      <c r="J131" s="36"/>
      <c r="K131" s="36"/>
      <c r="L131" s="39"/>
      <c r="M131" s="179"/>
      <c r="N131" s="180"/>
      <c r="O131" s="64"/>
      <c r="P131" s="64"/>
      <c r="Q131" s="64"/>
      <c r="R131" s="64"/>
      <c r="S131" s="64"/>
      <c r="T131" s="65"/>
      <c r="U131" s="34"/>
      <c r="V131" s="34"/>
      <c r="W131" s="34"/>
      <c r="X131" s="34"/>
      <c r="Y131" s="34"/>
      <c r="Z131" s="34"/>
      <c r="AA131" s="34"/>
      <c r="AB131" s="34"/>
      <c r="AC131" s="34"/>
      <c r="AD131" s="34"/>
      <c r="AE131" s="34"/>
      <c r="AT131" s="17" t="s">
        <v>218</v>
      </c>
      <c r="AU131" s="17" t="s">
        <v>83</v>
      </c>
    </row>
    <row r="132" spans="1:65" s="12" customFormat="1" x14ac:dyDescent="0.2">
      <c r="B132" s="181"/>
      <c r="C132" s="182"/>
      <c r="D132" s="176" t="s">
        <v>220</v>
      </c>
      <c r="E132" s="183" t="s">
        <v>35</v>
      </c>
      <c r="F132" s="184" t="s">
        <v>271</v>
      </c>
      <c r="G132" s="182"/>
      <c r="H132" s="185">
        <v>1</v>
      </c>
      <c r="I132" s="186"/>
      <c r="J132" s="182"/>
      <c r="K132" s="182"/>
      <c r="L132" s="187"/>
      <c r="M132" s="188"/>
      <c r="N132" s="189"/>
      <c r="O132" s="189"/>
      <c r="P132" s="189"/>
      <c r="Q132" s="189"/>
      <c r="R132" s="189"/>
      <c r="S132" s="189"/>
      <c r="T132" s="190"/>
      <c r="AT132" s="191" t="s">
        <v>220</v>
      </c>
      <c r="AU132" s="191" t="s">
        <v>83</v>
      </c>
      <c r="AV132" s="12" t="s">
        <v>85</v>
      </c>
      <c r="AW132" s="12" t="s">
        <v>37</v>
      </c>
      <c r="AX132" s="12" t="s">
        <v>83</v>
      </c>
      <c r="AY132" s="191" t="s">
        <v>215</v>
      </c>
    </row>
    <row r="133" spans="1:65" s="2" customFormat="1" ht="33" customHeight="1" x14ac:dyDescent="0.2">
      <c r="A133" s="34"/>
      <c r="B133" s="35"/>
      <c r="C133" s="208" t="s">
        <v>287</v>
      </c>
      <c r="D133" s="208" t="s">
        <v>366</v>
      </c>
      <c r="E133" s="209" t="s">
        <v>675</v>
      </c>
      <c r="F133" s="210" t="s">
        <v>676</v>
      </c>
      <c r="G133" s="211" t="s">
        <v>212</v>
      </c>
      <c r="H133" s="212">
        <v>36</v>
      </c>
      <c r="I133" s="213"/>
      <c r="J133" s="214">
        <f>ROUND(I133*H133,2)</f>
        <v>0</v>
      </c>
      <c r="K133" s="210" t="s">
        <v>213</v>
      </c>
      <c r="L133" s="39"/>
      <c r="M133" s="215" t="s">
        <v>35</v>
      </c>
      <c r="N133" s="216" t="s">
        <v>47</v>
      </c>
      <c r="O133" s="64"/>
      <c r="P133" s="172">
        <f>O133*H133</f>
        <v>0</v>
      </c>
      <c r="Q133" s="172">
        <v>0</v>
      </c>
      <c r="R133" s="172">
        <f>Q133*H133</f>
        <v>0</v>
      </c>
      <c r="S133" s="172">
        <v>0</v>
      </c>
      <c r="T133" s="173">
        <f>S133*H133</f>
        <v>0</v>
      </c>
      <c r="U133" s="34"/>
      <c r="V133" s="34"/>
      <c r="W133" s="34"/>
      <c r="X133" s="34"/>
      <c r="Y133" s="34"/>
      <c r="Z133" s="34"/>
      <c r="AA133" s="34"/>
      <c r="AB133" s="34"/>
      <c r="AC133" s="34"/>
      <c r="AD133" s="34"/>
      <c r="AE133" s="34"/>
      <c r="AR133" s="174" t="s">
        <v>369</v>
      </c>
      <c r="AT133" s="174" t="s">
        <v>366</v>
      </c>
      <c r="AU133" s="174" t="s">
        <v>83</v>
      </c>
      <c r="AY133" s="17" t="s">
        <v>215</v>
      </c>
      <c r="BE133" s="175">
        <f>IF(N133="základní",J133,0)</f>
        <v>0</v>
      </c>
      <c r="BF133" s="175">
        <f>IF(N133="snížená",J133,0)</f>
        <v>0</v>
      </c>
      <c r="BG133" s="175">
        <f>IF(N133="zákl. přenesená",J133,0)</f>
        <v>0</v>
      </c>
      <c r="BH133" s="175">
        <f>IF(N133="sníž. přenesená",J133,0)</f>
        <v>0</v>
      </c>
      <c r="BI133" s="175">
        <f>IF(N133="nulová",J133,0)</f>
        <v>0</v>
      </c>
      <c r="BJ133" s="17" t="s">
        <v>83</v>
      </c>
      <c r="BK133" s="175">
        <f>ROUND(I133*H133,2)</f>
        <v>0</v>
      </c>
      <c r="BL133" s="17" t="s">
        <v>369</v>
      </c>
      <c r="BM133" s="174" t="s">
        <v>677</v>
      </c>
    </row>
    <row r="134" spans="1:65" s="2" customFormat="1" ht="19.5" x14ac:dyDescent="0.2">
      <c r="A134" s="34"/>
      <c r="B134" s="35"/>
      <c r="C134" s="36"/>
      <c r="D134" s="176" t="s">
        <v>218</v>
      </c>
      <c r="E134" s="36"/>
      <c r="F134" s="177" t="s">
        <v>1081</v>
      </c>
      <c r="G134" s="36"/>
      <c r="H134" s="36"/>
      <c r="I134" s="178"/>
      <c r="J134" s="36"/>
      <c r="K134" s="36"/>
      <c r="L134" s="39"/>
      <c r="M134" s="179"/>
      <c r="N134" s="180"/>
      <c r="O134" s="64"/>
      <c r="P134" s="64"/>
      <c r="Q134" s="64"/>
      <c r="R134" s="64"/>
      <c r="S134" s="64"/>
      <c r="T134" s="65"/>
      <c r="U134" s="34"/>
      <c r="V134" s="34"/>
      <c r="W134" s="34"/>
      <c r="X134" s="34"/>
      <c r="Y134" s="34"/>
      <c r="Z134" s="34"/>
      <c r="AA134" s="34"/>
      <c r="AB134" s="34"/>
      <c r="AC134" s="34"/>
      <c r="AD134" s="34"/>
      <c r="AE134" s="34"/>
      <c r="AT134" s="17" t="s">
        <v>218</v>
      </c>
      <c r="AU134" s="17" t="s">
        <v>83</v>
      </c>
    </row>
    <row r="135" spans="1:65" s="12" customFormat="1" x14ac:dyDescent="0.2">
      <c r="B135" s="181"/>
      <c r="C135" s="182"/>
      <c r="D135" s="176" t="s">
        <v>220</v>
      </c>
      <c r="E135" s="183" t="s">
        <v>35</v>
      </c>
      <c r="F135" s="184" t="s">
        <v>836</v>
      </c>
      <c r="G135" s="182"/>
      <c r="H135" s="185">
        <v>36</v>
      </c>
      <c r="I135" s="186"/>
      <c r="J135" s="182"/>
      <c r="K135" s="182"/>
      <c r="L135" s="187"/>
      <c r="M135" s="188"/>
      <c r="N135" s="189"/>
      <c r="O135" s="189"/>
      <c r="P135" s="189"/>
      <c r="Q135" s="189"/>
      <c r="R135" s="189"/>
      <c r="S135" s="189"/>
      <c r="T135" s="190"/>
      <c r="AT135" s="191" t="s">
        <v>220</v>
      </c>
      <c r="AU135" s="191" t="s">
        <v>83</v>
      </c>
      <c r="AV135" s="12" t="s">
        <v>85</v>
      </c>
      <c r="AW135" s="12" t="s">
        <v>37</v>
      </c>
      <c r="AX135" s="12" t="s">
        <v>83</v>
      </c>
      <c r="AY135" s="191" t="s">
        <v>215</v>
      </c>
    </row>
    <row r="136" spans="1:65" s="2" customFormat="1" ht="16.5" customHeight="1" x14ac:dyDescent="0.2">
      <c r="A136" s="34"/>
      <c r="B136" s="35"/>
      <c r="C136" s="208" t="s">
        <v>291</v>
      </c>
      <c r="D136" s="208" t="s">
        <v>366</v>
      </c>
      <c r="E136" s="209" t="s">
        <v>678</v>
      </c>
      <c r="F136" s="210" t="s">
        <v>679</v>
      </c>
      <c r="G136" s="211" t="s">
        <v>212</v>
      </c>
      <c r="H136" s="212">
        <v>36</v>
      </c>
      <c r="I136" s="213"/>
      <c r="J136" s="214">
        <f>ROUND(I136*H136,2)</f>
        <v>0</v>
      </c>
      <c r="K136" s="210" t="s">
        <v>213</v>
      </c>
      <c r="L136" s="39"/>
      <c r="M136" s="215" t="s">
        <v>35</v>
      </c>
      <c r="N136" s="216" t="s">
        <v>47</v>
      </c>
      <c r="O136" s="64"/>
      <c r="P136" s="172">
        <f>O136*H136</f>
        <v>0</v>
      </c>
      <c r="Q136" s="172">
        <v>0</v>
      </c>
      <c r="R136" s="172">
        <f>Q136*H136</f>
        <v>0</v>
      </c>
      <c r="S136" s="172">
        <v>0</v>
      </c>
      <c r="T136" s="173">
        <f>S136*H136</f>
        <v>0</v>
      </c>
      <c r="U136" s="34"/>
      <c r="V136" s="34"/>
      <c r="W136" s="34"/>
      <c r="X136" s="34"/>
      <c r="Y136" s="34"/>
      <c r="Z136" s="34"/>
      <c r="AA136" s="34"/>
      <c r="AB136" s="34"/>
      <c r="AC136" s="34"/>
      <c r="AD136" s="34"/>
      <c r="AE136" s="34"/>
      <c r="AR136" s="174" t="s">
        <v>369</v>
      </c>
      <c r="AT136" s="174" t="s">
        <v>366</v>
      </c>
      <c r="AU136" s="174" t="s">
        <v>83</v>
      </c>
      <c r="AY136" s="17" t="s">
        <v>215</v>
      </c>
      <c r="BE136" s="175">
        <f>IF(N136="základní",J136,0)</f>
        <v>0</v>
      </c>
      <c r="BF136" s="175">
        <f>IF(N136="snížená",J136,0)</f>
        <v>0</v>
      </c>
      <c r="BG136" s="175">
        <f>IF(N136="zákl. přenesená",J136,0)</f>
        <v>0</v>
      </c>
      <c r="BH136" s="175">
        <f>IF(N136="sníž. přenesená",J136,0)</f>
        <v>0</v>
      </c>
      <c r="BI136" s="175">
        <f>IF(N136="nulová",J136,0)</f>
        <v>0</v>
      </c>
      <c r="BJ136" s="17" t="s">
        <v>83</v>
      </c>
      <c r="BK136" s="175">
        <f>ROUND(I136*H136,2)</f>
        <v>0</v>
      </c>
      <c r="BL136" s="17" t="s">
        <v>369</v>
      </c>
      <c r="BM136" s="174" t="s">
        <v>680</v>
      </c>
    </row>
    <row r="137" spans="1:65" s="2" customFormat="1" ht="19.5" x14ac:dyDescent="0.2">
      <c r="A137" s="34"/>
      <c r="B137" s="35"/>
      <c r="C137" s="36"/>
      <c r="D137" s="176" t="s">
        <v>218</v>
      </c>
      <c r="E137" s="36"/>
      <c r="F137" s="177" t="s">
        <v>1081</v>
      </c>
      <c r="G137" s="36"/>
      <c r="H137" s="36"/>
      <c r="I137" s="178"/>
      <c r="J137" s="36"/>
      <c r="K137" s="36"/>
      <c r="L137" s="39"/>
      <c r="M137" s="179"/>
      <c r="N137" s="180"/>
      <c r="O137" s="64"/>
      <c r="P137" s="64"/>
      <c r="Q137" s="64"/>
      <c r="R137" s="64"/>
      <c r="S137" s="64"/>
      <c r="T137" s="65"/>
      <c r="U137" s="34"/>
      <c r="V137" s="34"/>
      <c r="W137" s="34"/>
      <c r="X137" s="34"/>
      <c r="Y137" s="34"/>
      <c r="Z137" s="34"/>
      <c r="AA137" s="34"/>
      <c r="AB137" s="34"/>
      <c r="AC137" s="34"/>
      <c r="AD137" s="34"/>
      <c r="AE137" s="34"/>
      <c r="AT137" s="17" t="s">
        <v>218</v>
      </c>
      <c r="AU137" s="17" t="s">
        <v>83</v>
      </c>
    </row>
    <row r="138" spans="1:65" s="12" customFormat="1" x14ac:dyDescent="0.2">
      <c r="B138" s="181"/>
      <c r="C138" s="182"/>
      <c r="D138" s="176" t="s">
        <v>220</v>
      </c>
      <c r="E138" s="183" t="s">
        <v>35</v>
      </c>
      <c r="F138" s="184" t="s">
        <v>836</v>
      </c>
      <c r="G138" s="182"/>
      <c r="H138" s="185">
        <v>36</v>
      </c>
      <c r="I138" s="186"/>
      <c r="J138" s="182"/>
      <c r="K138" s="182"/>
      <c r="L138" s="187"/>
      <c r="M138" s="188"/>
      <c r="N138" s="189"/>
      <c r="O138" s="189"/>
      <c r="P138" s="189"/>
      <c r="Q138" s="189"/>
      <c r="R138" s="189"/>
      <c r="S138" s="189"/>
      <c r="T138" s="190"/>
      <c r="AT138" s="191" t="s">
        <v>220</v>
      </c>
      <c r="AU138" s="191" t="s">
        <v>83</v>
      </c>
      <c r="AV138" s="12" t="s">
        <v>85</v>
      </c>
      <c r="AW138" s="12" t="s">
        <v>37</v>
      </c>
      <c r="AX138" s="12" t="s">
        <v>83</v>
      </c>
      <c r="AY138" s="191" t="s">
        <v>215</v>
      </c>
    </row>
    <row r="139" spans="1:65" s="2" customFormat="1" ht="60" x14ac:dyDescent="0.2">
      <c r="A139" s="34"/>
      <c r="B139" s="35"/>
      <c r="C139" s="208" t="s">
        <v>295</v>
      </c>
      <c r="D139" s="208" t="s">
        <v>366</v>
      </c>
      <c r="E139" s="209" t="s">
        <v>561</v>
      </c>
      <c r="F139" s="210" t="s">
        <v>562</v>
      </c>
      <c r="G139" s="211" t="s">
        <v>353</v>
      </c>
      <c r="H139" s="212">
        <v>324</v>
      </c>
      <c r="I139" s="213"/>
      <c r="J139" s="214">
        <f>ROUND(I139*H139,2)</f>
        <v>0</v>
      </c>
      <c r="K139" s="210" t="s">
        <v>213</v>
      </c>
      <c r="L139" s="39"/>
      <c r="M139" s="215" t="s">
        <v>35</v>
      </c>
      <c r="N139" s="216" t="s">
        <v>47</v>
      </c>
      <c r="O139" s="64"/>
      <c r="P139" s="172">
        <f>O139*H139</f>
        <v>0</v>
      </c>
      <c r="Q139" s="172">
        <v>0</v>
      </c>
      <c r="R139" s="172">
        <f>Q139*H139</f>
        <v>0</v>
      </c>
      <c r="S139" s="172">
        <v>0</v>
      </c>
      <c r="T139" s="173">
        <f>S139*H139</f>
        <v>0</v>
      </c>
      <c r="U139" s="34"/>
      <c r="V139" s="34"/>
      <c r="W139" s="34"/>
      <c r="X139" s="34"/>
      <c r="Y139" s="34"/>
      <c r="Z139" s="34"/>
      <c r="AA139" s="34"/>
      <c r="AB139" s="34"/>
      <c r="AC139" s="34"/>
      <c r="AD139" s="34"/>
      <c r="AE139" s="34"/>
      <c r="AR139" s="174" t="s">
        <v>369</v>
      </c>
      <c r="AT139" s="174" t="s">
        <v>366</v>
      </c>
      <c r="AU139" s="174" t="s">
        <v>83</v>
      </c>
      <c r="AY139" s="17" t="s">
        <v>215</v>
      </c>
      <c r="BE139" s="175">
        <f>IF(N139="základní",J139,0)</f>
        <v>0</v>
      </c>
      <c r="BF139" s="175">
        <f>IF(N139="snížená",J139,0)</f>
        <v>0</v>
      </c>
      <c r="BG139" s="175">
        <f>IF(N139="zákl. přenesená",J139,0)</f>
        <v>0</v>
      </c>
      <c r="BH139" s="175">
        <f>IF(N139="sníž. přenesená",J139,0)</f>
        <v>0</v>
      </c>
      <c r="BI139" s="175">
        <f>IF(N139="nulová",J139,0)</f>
        <v>0</v>
      </c>
      <c r="BJ139" s="17" t="s">
        <v>83</v>
      </c>
      <c r="BK139" s="175">
        <f>ROUND(I139*H139,2)</f>
        <v>0</v>
      </c>
      <c r="BL139" s="17" t="s">
        <v>369</v>
      </c>
      <c r="BM139" s="174" t="s">
        <v>563</v>
      </c>
    </row>
    <row r="140" spans="1:65" s="2" customFormat="1" ht="19.5" x14ac:dyDescent="0.2">
      <c r="A140" s="34"/>
      <c r="B140" s="35"/>
      <c r="C140" s="36"/>
      <c r="D140" s="176" t="s">
        <v>218</v>
      </c>
      <c r="E140" s="36"/>
      <c r="F140" s="177" t="s">
        <v>957</v>
      </c>
      <c r="G140" s="36"/>
      <c r="H140" s="36"/>
      <c r="I140" s="178"/>
      <c r="J140" s="36"/>
      <c r="K140" s="36"/>
      <c r="L140" s="39"/>
      <c r="M140" s="179"/>
      <c r="N140" s="180"/>
      <c r="O140" s="64"/>
      <c r="P140" s="64"/>
      <c r="Q140" s="64"/>
      <c r="R140" s="64"/>
      <c r="S140" s="64"/>
      <c r="T140" s="65"/>
      <c r="U140" s="34"/>
      <c r="V140" s="34"/>
      <c r="W140" s="34"/>
      <c r="X140" s="34"/>
      <c r="Y140" s="34"/>
      <c r="Z140" s="34"/>
      <c r="AA140" s="34"/>
      <c r="AB140" s="34"/>
      <c r="AC140" s="34"/>
      <c r="AD140" s="34"/>
      <c r="AE140" s="34"/>
      <c r="AT140" s="17" t="s">
        <v>218</v>
      </c>
      <c r="AU140" s="17" t="s">
        <v>83</v>
      </c>
    </row>
    <row r="141" spans="1:65" s="12" customFormat="1" x14ac:dyDescent="0.2">
      <c r="B141" s="181"/>
      <c r="C141" s="182"/>
      <c r="D141" s="176" t="s">
        <v>220</v>
      </c>
      <c r="E141" s="183" t="s">
        <v>35</v>
      </c>
      <c r="F141" s="184" t="s">
        <v>1066</v>
      </c>
      <c r="G141" s="182"/>
      <c r="H141" s="185">
        <v>324</v>
      </c>
      <c r="I141" s="186"/>
      <c r="J141" s="182"/>
      <c r="K141" s="182"/>
      <c r="L141" s="187"/>
      <c r="M141" s="188"/>
      <c r="N141" s="189"/>
      <c r="O141" s="189"/>
      <c r="P141" s="189"/>
      <c r="Q141" s="189"/>
      <c r="R141" s="189"/>
      <c r="S141" s="189"/>
      <c r="T141" s="190"/>
      <c r="AT141" s="191" t="s">
        <v>220</v>
      </c>
      <c r="AU141" s="191" t="s">
        <v>83</v>
      </c>
      <c r="AV141" s="12" t="s">
        <v>85</v>
      </c>
      <c r="AW141" s="12" t="s">
        <v>37</v>
      </c>
      <c r="AX141" s="12" t="s">
        <v>83</v>
      </c>
      <c r="AY141" s="191" t="s">
        <v>215</v>
      </c>
    </row>
    <row r="142" spans="1:65" s="2" customFormat="1" ht="66.75" customHeight="1" x14ac:dyDescent="0.2">
      <c r="A142" s="34"/>
      <c r="B142" s="35"/>
      <c r="C142" s="208" t="s">
        <v>299</v>
      </c>
      <c r="D142" s="208" t="s">
        <v>366</v>
      </c>
      <c r="E142" s="209" t="s">
        <v>877</v>
      </c>
      <c r="F142" s="210" t="s">
        <v>878</v>
      </c>
      <c r="G142" s="211" t="s">
        <v>353</v>
      </c>
      <c r="H142" s="212">
        <v>59.268000000000001</v>
      </c>
      <c r="I142" s="213"/>
      <c r="J142" s="214">
        <f>ROUND(I142*H142,2)</f>
        <v>0</v>
      </c>
      <c r="K142" s="210" t="s">
        <v>213</v>
      </c>
      <c r="L142" s="39"/>
      <c r="M142" s="215" t="s">
        <v>35</v>
      </c>
      <c r="N142" s="216" t="s">
        <v>47</v>
      </c>
      <c r="O142" s="64"/>
      <c r="P142" s="172">
        <f>O142*H142</f>
        <v>0</v>
      </c>
      <c r="Q142" s="172">
        <v>0</v>
      </c>
      <c r="R142" s="172">
        <f>Q142*H142</f>
        <v>0</v>
      </c>
      <c r="S142" s="172">
        <v>0</v>
      </c>
      <c r="T142" s="173">
        <f>S142*H142</f>
        <v>0</v>
      </c>
      <c r="U142" s="34"/>
      <c r="V142" s="34"/>
      <c r="W142" s="34"/>
      <c r="X142" s="34"/>
      <c r="Y142" s="34"/>
      <c r="Z142" s="34"/>
      <c r="AA142" s="34"/>
      <c r="AB142" s="34"/>
      <c r="AC142" s="34"/>
      <c r="AD142" s="34"/>
      <c r="AE142" s="34"/>
      <c r="AR142" s="174" t="s">
        <v>369</v>
      </c>
      <c r="AT142" s="174" t="s">
        <v>366</v>
      </c>
      <c r="AU142" s="174" t="s">
        <v>83</v>
      </c>
      <c r="AY142" s="17" t="s">
        <v>215</v>
      </c>
      <c r="BE142" s="175">
        <f>IF(N142="základní",J142,0)</f>
        <v>0</v>
      </c>
      <c r="BF142" s="175">
        <f>IF(N142="snížená",J142,0)</f>
        <v>0</v>
      </c>
      <c r="BG142" s="175">
        <f>IF(N142="zákl. přenesená",J142,0)</f>
        <v>0</v>
      </c>
      <c r="BH142" s="175">
        <f>IF(N142="sníž. přenesená",J142,0)</f>
        <v>0</v>
      </c>
      <c r="BI142" s="175">
        <f>IF(N142="nulová",J142,0)</f>
        <v>0</v>
      </c>
      <c r="BJ142" s="17" t="s">
        <v>83</v>
      </c>
      <c r="BK142" s="175">
        <f>ROUND(I142*H142,2)</f>
        <v>0</v>
      </c>
      <c r="BL142" s="17" t="s">
        <v>369</v>
      </c>
      <c r="BM142" s="174" t="s">
        <v>1082</v>
      </c>
    </row>
    <row r="143" spans="1:65" s="2" customFormat="1" ht="19.5" x14ac:dyDescent="0.2">
      <c r="A143" s="34"/>
      <c r="B143" s="35"/>
      <c r="C143" s="36"/>
      <c r="D143" s="176" t="s">
        <v>218</v>
      </c>
      <c r="E143" s="36"/>
      <c r="F143" s="177" t="s">
        <v>961</v>
      </c>
      <c r="G143" s="36"/>
      <c r="H143" s="36"/>
      <c r="I143" s="178"/>
      <c r="J143" s="36"/>
      <c r="K143" s="36"/>
      <c r="L143" s="39"/>
      <c r="M143" s="179"/>
      <c r="N143" s="180"/>
      <c r="O143" s="64"/>
      <c r="P143" s="64"/>
      <c r="Q143" s="64"/>
      <c r="R143" s="64"/>
      <c r="S143" s="64"/>
      <c r="T143" s="65"/>
      <c r="U143" s="34"/>
      <c r="V143" s="34"/>
      <c r="W143" s="34"/>
      <c r="X143" s="34"/>
      <c r="Y143" s="34"/>
      <c r="Z143" s="34"/>
      <c r="AA143" s="34"/>
      <c r="AB143" s="34"/>
      <c r="AC143" s="34"/>
      <c r="AD143" s="34"/>
      <c r="AE143" s="34"/>
      <c r="AT143" s="17" t="s">
        <v>218</v>
      </c>
      <c r="AU143" s="17" t="s">
        <v>83</v>
      </c>
    </row>
    <row r="144" spans="1:65" s="12" customFormat="1" x14ac:dyDescent="0.2">
      <c r="B144" s="181"/>
      <c r="C144" s="182"/>
      <c r="D144" s="176" t="s">
        <v>220</v>
      </c>
      <c r="E144" s="183" t="s">
        <v>35</v>
      </c>
      <c r="F144" s="184" t="s">
        <v>1083</v>
      </c>
      <c r="G144" s="182"/>
      <c r="H144" s="185">
        <v>59.268000000000001</v>
      </c>
      <c r="I144" s="186"/>
      <c r="J144" s="182"/>
      <c r="K144" s="182"/>
      <c r="L144" s="187"/>
      <c r="M144" s="188"/>
      <c r="N144" s="189"/>
      <c r="O144" s="189"/>
      <c r="P144" s="189"/>
      <c r="Q144" s="189"/>
      <c r="R144" s="189"/>
      <c r="S144" s="189"/>
      <c r="T144" s="190"/>
      <c r="AT144" s="191" t="s">
        <v>220</v>
      </c>
      <c r="AU144" s="191" t="s">
        <v>83</v>
      </c>
      <c r="AV144" s="12" t="s">
        <v>85</v>
      </c>
      <c r="AW144" s="12" t="s">
        <v>37</v>
      </c>
      <c r="AX144" s="12" t="s">
        <v>83</v>
      </c>
      <c r="AY144" s="191" t="s">
        <v>215</v>
      </c>
    </row>
    <row r="145" spans="1:65" s="2" customFormat="1" ht="44.25" customHeight="1" x14ac:dyDescent="0.2">
      <c r="A145" s="34"/>
      <c r="B145" s="35"/>
      <c r="C145" s="208" t="s">
        <v>7</v>
      </c>
      <c r="D145" s="208" t="s">
        <v>366</v>
      </c>
      <c r="E145" s="209" t="s">
        <v>579</v>
      </c>
      <c r="F145" s="210" t="s">
        <v>580</v>
      </c>
      <c r="G145" s="211" t="s">
        <v>353</v>
      </c>
      <c r="H145" s="212">
        <v>59.268000000000001</v>
      </c>
      <c r="I145" s="213"/>
      <c r="J145" s="214">
        <f>ROUND(I145*H145,2)</f>
        <v>0</v>
      </c>
      <c r="K145" s="210" t="s">
        <v>213</v>
      </c>
      <c r="L145" s="39"/>
      <c r="M145" s="215" t="s">
        <v>35</v>
      </c>
      <c r="N145" s="216" t="s">
        <v>47</v>
      </c>
      <c r="O145" s="64"/>
      <c r="P145" s="172">
        <f>O145*H145</f>
        <v>0</v>
      </c>
      <c r="Q145" s="172">
        <v>0</v>
      </c>
      <c r="R145" s="172">
        <f>Q145*H145</f>
        <v>0</v>
      </c>
      <c r="S145" s="172">
        <v>0</v>
      </c>
      <c r="T145" s="173">
        <f>S145*H145</f>
        <v>0</v>
      </c>
      <c r="U145" s="34"/>
      <c r="V145" s="34"/>
      <c r="W145" s="34"/>
      <c r="X145" s="34"/>
      <c r="Y145" s="34"/>
      <c r="Z145" s="34"/>
      <c r="AA145" s="34"/>
      <c r="AB145" s="34"/>
      <c r="AC145" s="34"/>
      <c r="AD145" s="34"/>
      <c r="AE145" s="34"/>
      <c r="AR145" s="174" t="s">
        <v>369</v>
      </c>
      <c r="AT145" s="174" t="s">
        <v>366</v>
      </c>
      <c r="AU145" s="174" t="s">
        <v>83</v>
      </c>
      <c r="AY145" s="17" t="s">
        <v>215</v>
      </c>
      <c r="BE145" s="175">
        <f>IF(N145="základní",J145,0)</f>
        <v>0</v>
      </c>
      <c r="BF145" s="175">
        <f>IF(N145="snížená",J145,0)</f>
        <v>0</v>
      </c>
      <c r="BG145" s="175">
        <f>IF(N145="zákl. přenesená",J145,0)</f>
        <v>0</v>
      </c>
      <c r="BH145" s="175">
        <f>IF(N145="sníž. přenesená",J145,0)</f>
        <v>0</v>
      </c>
      <c r="BI145" s="175">
        <f>IF(N145="nulová",J145,0)</f>
        <v>0</v>
      </c>
      <c r="BJ145" s="17" t="s">
        <v>83</v>
      </c>
      <c r="BK145" s="175">
        <f>ROUND(I145*H145,2)</f>
        <v>0</v>
      </c>
      <c r="BL145" s="17" t="s">
        <v>369</v>
      </c>
      <c r="BM145" s="174" t="s">
        <v>581</v>
      </c>
    </row>
    <row r="146" spans="1:65" s="2" customFormat="1" ht="19.5" x14ac:dyDescent="0.2">
      <c r="A146" s="34"/>
      <c r="B146" s="35"/>
      <c r="C146" s="36"/>
      <c r="D146" s="176" t="s">
        <v>218</v>
      </c>
      <c r="E146" s="36"/>
      <c r="F146" s="177" t="s">
        <v>880</v>
      </c>
      <c r="G146" s="36"/>
      <c r="H146" s="36"/>
      <c r="I146" s="178"/>
      <c r="J146" s="36"/>
      <c r="K146" s="36"/>
      <c r="L146" s="39"/>
      <c r="M146" s="179"/>
      <c r="N146" s="180"/>
      <c r="O146" s="64"/>
      <c r="P146" s="64"/>
      <c r="Q146" s="64"/>
      <c r="R146" s="64"/>
      <c r="S146" s="64"/>
      <c r="T146" s="65"/>
      <c r="U146" s="34"/>
      <c r="V146" s="34"/>
      <c r="W146" s="34"/>
      <c r="X146" s="34"/>
      <c r="Y146" s="34"/>
      <c r="Z146" s="34"/>
      <c r="AA146" s="34"/>
      <c r="AB146" s="34"/>
      <c r="AC146" s="34"/>
      <c r="AD146" s="34"/>
      <c r="AE146" s="34"/>
      <c r="AT146" s="17" t="s">
        <v>218</v>
      </c>
      <c r="AU146" s="17" t="s">
        <v>83</v>
      </c>
    </row>
    <row r="147" spans="1:65" s="12" customFormat="1" x14ac:dyDescent="0.2">
      <c r="B147" s="181"/>
      <c r="C147" s="182"/>
      <c r="D147" s="176" t="s">
        <v>220</v>
      </c>
      <c r="E147" s="183" t="s">
        <v>35</v>
      </c>
      <c r="F147" s="184" t="s">
        <v>1083</v>
      </c>
      <c r="G147" s="182"/>
      <c r="H147" s="185">
        <v>59.268000000000001</v>
      </c>
      <c r="I147" s="186"/>
      <c r="J147" s="182"/>
      <c r="K147" s="182"/>
      <c r="L147" s="187"/>
      <c r="M147" s="188"/>
      <c r="N147" s="189"/>
      <c r="O147" s="189"/>
      <c r="P147" s="189"/>
      <c r="Q147" s="189"/>
      <c r="R147" s="189"/>
      <c r="S147" s="189"/>
      <c r="T147" s="190"/>
      <c r="AT147" s="191" t="s">
        <v>220</v>
      </c>
      <c r="AU147" s="191" t="s">
        <v>83</v>
      </c>
      <c r="AV147" s="12" t="s">
        <v>85</v>
      </c>
      <c r="AW147" s="12" t="s">
        <v>37</v>
      </c>
      <c r="AX147" s="12" t="s">
        <v>83</v>
      </c>
      <c r="AY147" s="191" t="s">
        <v>215</v>
      </c>
    </row>
    <row r="148" spans="1:65" s="2" customFormat="1" ht="60" x14ac:dyDescent="0.2">
      <c r="A148" s="34"/>
      <c r="B148" s="35"/>
      <c r="C148" s="208" t="s">
        <v>306</v>
      </c>
      <c r="D148" s="208" t="s">
        <v>366</v>
      </c>
      <c r="E148" s="209" t="s">
        <v>573</v>
      </c>
      <c r="F148" s="210" t="s">
        <v>574</v>
      </c>
      <c r="G148" s="211" t="s">
        <v>353</v>
      </c>
      <c r="H148" s="212">
        <v>8.9090000000000007</v>
      </c>
      <c r="I148" s="213"/>
      <c r="J148" s="214">
        <f>ROUND(I148*H148,2)</f>
        <v>0</v>
      </c>
      <c r="K148" s="210" t="s">
        <v>213</v>
      </c>
      <c r="L148" s="39"/>
      <c r="M148" s="215" t="s">
        <v>35</v>
      </c>
      <c r="N148" s="216" t="s">
        <v>47</v>
      </c>
      <c r="O148" s="64"/>
      <c r="P148" s="172">
        <f>O148*H148</f>
        <v>0</v>
      </c>
      <c r="Q148" s="172">
        <v>0</v>
      </c>
      <c r="R148" s="172">
        <f>Q148*H148</f>
        <v>0</v>
      </c>
      <c r="S148" s="172">
        <v>0</v>
      </c>
      <c r="T148" s="173">
        <f>S148*H148</f>
        <v>0</v>
      </c>
      <c r="U148" s="34"/>
      <c r="V148" s="34"/>
      <c r="W148" s="34"/>
      <c r="X148" s="34"/>
      <c r="Y148" s="34"/>
      <c r="Z148" s="34"/>
      <c r="AA148" s="34"/>
      <c r="AB148" s="34"/>
      <c r="AC148" s="34"/>
      <c r="AD148" s="34"/>
      <c r="AE148" s="34"/>
      <c r="AR148" s="174" t="s">
        <v>369</v>
      </c>
      <c r="AT148" s="174" t="s">
        <v>366</v>
      </c>
      <c r="AU148" s="174" t="s">
        <v>83</v>
      </c>
      <c r="AY148" s="17" t="s">
        <v>215</v>
      </c>
      <c r="BE148" s="175">
        <f>IF(N148="základní",J148,0)</f>
        <v>0</v>
      </c>
      <c r="BF148" s="175">
        <f>IF(N148="snížená",J148,0)</f>
        <v>0</v>
      </c>
      <c r="BG148" s="175">
        <f>IF(N148="zákl. přenesená",J148,0)</f>
        <v>0</v>
      </c>
      <c r="BH148" s="175">
        <f>IF(N148="sníž. přenesená",J148,0)</f>
        <v>0</v>
      </c>
      <c r="BI148" s="175">
        <f>IF(N148="nulová",J148,0)</f>
        <v>0</v>
      </c>
      <c r="BJ148" s="17" t="s">
        <v>83</v>
      </c>
      <c r="BK148" s="175">
        <f>ROUND(I148*H148,2)</f>
        <v>0</v>
      </c>
      <c r="BL148" s="17" t="s">
        <v>369</v>
      </c>
      <c r="BM148" s="174" t="s">
        <v>575</v>
      </c>
    </row>
    <row r="149" spans="1:65" s="2" customFormat="1" ht="19.5" x14ac:dyDescent="0.2">
      <c r="A149" s="34"/>
      <c r="B149" s="35"/>
      <c r="C149" s="36"/>
      <c r="D149" s="176" t="s">
        <v>218</v>
      </c>
      <c r="E149" s="36"/>
      <c r="F149" s="177" t="s">
        <v>576</v>
      </c>
      <c r="G149" s="36"/>
      <c r="H149" s="36"/>
      <c r="I149" s="178"/>
      <c r="J149" s="36"/>
      <c r="K149" s="36"/>
      <c r="L149" s="39"/>
      <c r="M149" s="179"/>
      <c r="N149" s="180"/>
      <c r="O149" s="64"/>
      <c r="P149" s="64"/>
      <c r="Q149" s="64"/>
      <c r="R149" s="64"/>
      <c r="S149" s="64"/>
      <c r="T149" s="65"/>
      <c r="U149" s="34"/>
      <c r="V149" s="34"/>
      <c r="W149" s="34"/>
      <c r="X149" s="34"/>
      <c r="Y149" s="34"/>
      <c r="Z149" s="34"/>
      <c r="AA149" s="34"/>
      <c r="AB149" s="34"/>
      <c r="AC149" s="34"/>
      <c r="AD149" s="34"/>
      <c r="AE149" s="34"/>
      <c r="AT149" s="17" t="s">
        <v>218</v>
      </c>
      <c r="AU149" s="17" t="s">
        <v>83</v>
      </c>
    </row>
    <row r="150" spans="1:65" s="12" customFormat="1" x14ac:dyDescent="0.2">
      <c r="B150" s="181"/>
      <c r="C150" s="182"/>
      <c r="D150" s="176" t="s">
        <v>220</v>
      </c>
      <c r="E150" s="183" t="s">
        <v>35</v>
      </c>
      <c r="F150" s="184" t="s">
        <v>1084</v>
      </c>
      <c r="G150" s="182"/>
      <c r="H150" s="185">
        <v>8.9090000000000007</v>
      </c>
      <c r="I150" s="186"/>
      <c r="J150" s="182"/>
      <c r="K150" s="182"/>
      <c r="L150" s="187"/>
      <c r="M150" s="188"/>
      <c r="N150" s="189"/>
      <c r="O150" s="189"/>
      <c r="P150" s="189"/>
      <c r="Q150" s="189"/>
      <c r="R150" s="189"/>
      <c r="S150" s="189"/>
      <c r="T150" s="190"/>
      <c r="AT150" s="191" t="s">
        <v>220</v>
      </c>
      <c r="AU150" s="191" t="s">
        <v>83</v>
      </c>
      <c r="AV150" s="12" t="s">
        <v>85</v>
      </c>
      <c r="AW150" s="12" t="s">
        <v>37</v>
      </c>
      <c r="AX150" s="12" t="s">
        <v>83</v>
      </c>
      <c r="AY150" s="191" t="s">
        <v>215</v>
      </c>
    </row>
    <row r="151" spans="1:65" s="2" customFormat="1" ht="60" x14ac:dyDescent="0.2">
      <c r="A151" s="34"/>
      <c r="B151" s="35"/>
      <c r="C151" s="208" t="s">
        <v>311</v>
      </c>
      <c r="D151" s="208" t="s">
        <v>366</v>
      </c>
      <c r="E151" s="209" t="s">
        <v>983</v>
      </c>
      <c r="F151" s="210" t="s">
        <v>984</v>
      </c>
      <c r="G151" s="211" t="s">
        <v>353</v>
      </c>
      <c r="H151" s="212">
        <v>8.4640000000000004</v>
      </c>
      <c r="I151" s="213"/>
      <c r="J151" s="214">
        <f>ROUND(I151*H151,2)</f>
        <v>0</v>
      </c>
      <c r="K151" s="210" t="s">
        <v>213</v>
      </c>
      <c r="L151" s="39"/>
      <c r="M151" s="215" t="s">
        <v>35</v>
      </c>
      <c r="N151" s="216" t="s">
        <v>47</v>
      </c>
      <c r="O151" s="64"/>
      <c r="P151" s="172">
        <f>O151*H151</f>
        <v>0</v>
      </c>
      <c r="Q151" s="172">
        <v>0</v>
      </c>
      <c r="R151" s="172">
        <f>Q151*H151</f>
        <v>0</v>
      </c>
      <c r="S151" s="172">
        <v>0</v>
      </c>
      <c r="T151" s="173">
        <f>S151*H151</f>
        <v>0</v>
      </c>
      <c r="U151" s="34"/>
      <c r="V151" s="34"/>
      <c r="W151" s="34"/>
      <c r="X151" s="34"/>
      <c r="Y151" s="34"/>
      <c r="Z151" s="34"/>
      <c r="AA151" s="34"/>
      <c r="AB151" s="34"/>
      <c r="AC151" s="34"/>
      <c r="AD151" s="34"/>
      <c r="AE151" s="34"/>
      <c r="AR151" s="174" t="s">
        <v>369</v>
      </c>
      <c r="AT151" s="174" t="s">
        <v>366</v>
      </c>
      <c r="AU151" s="174" t="s">
        <v>83</v>
      </c>
      <c r="AY151" s="17" t="s">
        <v>215</v>
      </c>
      <c r="BE151" s="175">
        <f>IF(N151="základní",J151,0)</f>
        <v>0</v>
      </c>
      <c r="BF151" s="175">
        <f>IF(N151="snížená",J151,0)</f>
        <v>0</v>
      </c>
      <c r="BG151" s="175">
        <f>IF(N151="zákl. přenesená",J151,0)</f>
        <v>0</v>
      </c>
      <c r="BH151" s="175">
        <f>IF(N151="sníž. přenesená",J151,0)</f>
        <v>0</v>
      </c>
      <c r="BI151" s="175">
        <f>IF(N151="nulová",J151,0)</f>
        <v>0</v>
      </c>
      <c r="BJ151" s="17" t="s">
        <v>83</v>
      </c>
      <c r="BK151" s="175">
        <f>ROUND(I151*H151,2)</f>
        <v>0</v>
      </c>
      <c r="BL151" s="17" t="s">
        <v>369</v>
      </c>
      <c r="BM151" s="174" t="s">
        <v>1085</v>
      </c>
    </row>
    <row r="152" spans="1:65" s="2" customFormat="1" ht="19.5" x14ac:dyDescent="0.2">
      <c r="A152" s="34"/>
      <c r="B152" s="35"/>
      <c r="C152" s="36"/>
      <c r="D152" s="176" t="s">
        <v>218</v>
      </c>
      <c r="E152" s="36"/>
      <c r="F152" s="177" t="s">
        <v>1086</v>
      </c>
      <c r="G152" s="36"/>
      <c r="H152" s="36"/>
      <c r="I152" s="178"/>
      <c r="J152" s="36"/>
      <c r="K152" s="36"/>
      <c r="L152" s="39"/>
      <c r="M152" s="179"/>
      <c r="N152" s="180"/>
      <c r="O152" s="64"/>
      <c r="P152" s="64"/>
      <c r="Q152" s="64"/>
      <c r="R152" s="64"/>
      <c r="S152" s="64"/>
      <c r="T152" s="65"/>
      <c r="U152" s="34"/>
      <c r="V152" s="34"/>
      <c r="W152" s="34"/>
      <c r="X152" s="34"/>
      <c r="Y152" s="34"/>
      <c r="Z152" s="34"/>
      <c r="AA152" s="34"/>
      <c r="AB152" s="34"/>
      <c r="AC152" s="34"/>
      <c r="AD152" s="34"/>
      <c r="AE152" s="34"/>
      <c r="AT152" s="17" t="s">
        <v>218</v>
      </c>
      <c r="AU152" s="17" t="s">
        <v>83</v>
      </c>
    </row>
    <row r="153" spans="1:65" s="12" customFormat="1" x14ac:dyDescent="0.2">
      <c r="B153" s="181"/>
      <c r="C153" s="182"/>
      <c r="D153" s="176" t="s">
        <v>220</v>
      </c>
      <c r="E153" s="183" t="s">
        <v>35</v>
      </c>
      <c r="F153" s="184" t="s">
        <v>1087</v>
      </c>
      <c r="G153" s="182"/>
      <c r="H153" s="185">
        <v>8.4640000000000004</v>
      </c>
      <c r="I153" s="186"/>
      <c r="J153" s="182"/>
      <c r="K153" s="182"/>
      <c r="L153" s="187"/>
      <c r="M153" s="188"/>
      <c r="N153" s="189"/>
      <c r="O153" s="189"/>
      <c r="P153" s="189"/>
      <c r="Q153" s="189"/>
      <c r="R153" s="189"/>
      <c r="S153" s="189"/>
      <c r="T153" s="190"/>
      <c r="AT153" s="191" t="s">
        <v>220</v>
      </c>
      <c r="AU153" s="191" t="s">
        <v>83</v>
      </c>
      <c r="AV153" s="12" t="s">
        <v>85</v>
      </c>
      <c r="AW153" s="12" t="s">
        <v>37</v>
      </c>
      <c r="AX153" s="12" t="s">
        <v>83</v>
      </c>
      <c r="AY153" s="191" t="s">
        <v>215</v>
      </c>
    </row>
    <row r="154" spans="1:65" s="2" customFormat="1" ht="44.25" customHeight="1" x14ac:dyDescent="0.2">
      <c r="A154" s="34"/>
      <c r="B154" s="35"/>
      <c r="C154" s="208" t="s">
        <v>316</v>
      </c>
      <c r="D154" s="208" t="s">
        <v>366</v>
      </c>
      <c r="E154" s="209" t="s">
        <v>579</v>
      </c>
      <c r="F154" s="210" t="s">
        <v>580</v>
      </c>
      <c r="G154" s="211" t="s">
        <v>353</v>
      </c>
      <c r="H154" s="212">
        <v>56.305</v>
      </c>
      <c r="I154" s="213"/>
      <c r="J154" s="214">
        <f>ROUND(I154*H154,2)</f>
        <v>0</v>
      </c>
      <c r="K154" s="210" t="s">
        <v>213</v>
      </c>
      <c r="L154" s="39"/>
      <c r="M154" s="215" t="s">
        <v>35</v>
      </c>
      <c r="N154" s="216" t="s">
        <v>47</v>
      </c>
      <c r="O154" s="64"/>
      <c r="P154" s="172">
        <f>O154*H154</f>
        <v>0</v>
      </c>
      <c r="Q154" s="172">
        <v>0</v>
      </c>
      <c r="R154" s="172">
        <f>Q154*H154</f>
        <v>0</v>
      </c>
      <c r="S154" s="172">
        <v>0</v>
      </c>
      <c r="T154" s="173">
        <f>S154*H154</f>
        <v>0</v>
      </c>
      <c r="U154" s="34"/>
      <c r="V154" s="34"/>
      <c r="W154" s="34"/>
      <c r="X154" s="34"/>
      <c r="Y154" s="34"/>
      <c r="Z154" s="34"/>
      <c r="AA154" s="34"/>
      <c r="AB154" s="34"/>
      <c r="AC154" s="34"/>
      <c r="AD154" s="34"/>
      <c r="AE154" s="34"/>
      <c r="AR154" s="174" t="s">
        <v>369</v>
      </c>
      <c r="AT154" s="174" t="s">
        <v>366</v>
      </c>
      <c r="AU154" s="174" t="s">
        <v>83</v>
      </c>
      <c r="AY154" s="17" t="s">
        <v>215</v>
      </c>
      <c r="BE154" s="175">
        <f>IF(N154="základní",J154,0)</f>
        <v>0</v>
      </c>
      <c r="BF154" s="175">
        <f>IF(N154="snížená",J154,0)</f>
        <v>0</v>
      </c>
      <c r="BG154" s="175">
        <f>IF(N154="zákl. přenesená",J154,0)</f>
        <v>0</v>
      </c>
      <c r="BH154" s="175">
        <f>IF(N154="sníž. přenesená",J154,0)</f>
        <v>0</v>
      </c>
      <c r="BI154" s="175">
        <f>IF(N154="nulová",J154,0)</f>
        <v>0</v>
      </c>
      <c r="BJ154" s="17" t="s">
        <v>83</v>
      </c>
      <c r="BK154" s="175">
        <f>ROUND(I154*H154,2)</f>
        <v>0</v>
      </c>
      <c r="BL154" s="17" t="s">
        <v>369</v>
      </c>
      <c r="BM154" s="174" t="s">
        <v>977</v>
      </c>
    </row>
    <row r="155" spans="1:65" s="2" customFormat="1" ht="19.5" x14ac:dyDescent="0.2">
      <c r="A155" s="34"/>
      <c r="B155" s="35"/>
      <c r="C155" s="36"/>
      <c r="D155" s="176" t="s">
        <v>218</v>
      </c>
      <c r="E155" s="36"/>
      <c r="F155" s="177" t="s">
        <v>1088</v>
      </c>
      <c r="G155" s="36"/>
      <c r="H155" s="36"/>
      <c r="I155" s="178"/>
      <c r="J155" s="36"/>
      <c r="K155" s="36"/>
      <c r="L155" s="39"/>
      <c r="M155" s="179"/>
      <c r="N155" s="180"/>
      <c r="O155" s="64"/>
      <c r="P155" s="64"/>
      <c r="Q155" s="64"/>
      <c r="R155" s="64"/>
      <c r="S155" s="64"/>
      <c r="T155" s="65"/>
      <c r="U155" s="34"/>
      <c r="V155" s="34"/>
      <c r="W155" s="34"/>
      <c r="X155" s="34"/>
      <c r="Y155" s="34"/>
      <c r="Z155" s="34"/>
      <c r="AA155" s="34"/>
      <c r="AB155" s="34"/>
      <c r="AC155" s="34"/>
      <c r="AD155" s="34"/>
      <c r="AE155" s="34"/>
      <c r="AT155" s="17" t="s">
        <v>218</v>
      </c>
      <c r="AU155" s="17" t="s">
        <v>83</v>
      </c>
    </row>
    <row r="156" spans="1:65" s="12" customFormat="1" x14ac:dyDescent="0.2">
      <c r="B156" s="181"/>
      <c r="C156" s="182"/>
      <c r="D156" s="176" t="s">
        <v>220</v>
      </c>
      <c r="E156" s="183" t="s">
        <v>35</v>
      </c>
      <c r="F156" s="184" t="s">
        <v>1089</v>
      </c>
      <c r="G156" s="182"/>
      <c r="H156" s="185">
        <v>56.305</v>
      </c>
      <c r="I156" s="186"/>
      <c r="J156" s="182"/>
      <c r="K156" s="182"/>
      <c r="L156" s="187"/>
      <c r="M156" s="188"/>
      <c r="N156" s="189"/>
      <c r="O156" s="189"/>
      <c r="P156" s="189"/>
      <c r="Q156" s="189"/>
      <c r="R156" s="189"/>
      <c r="S156" s="189"/>
      <c r="T156" s="190"/>
      <c r="AT156" s="191" t="s">
        <v>220</v>
      </c>
      <c r="AU156" s="191" t="s">
        <v>83</v>
      </c>
      <c r="AV156" s="12" t="s">
        <v>85</v>
      </c>
      <c r="AW156" s="12" t="s">
        <v>37</v>
      </c>
      <c r="AX156" s="12" t="s">
        <v>83</v>
      </c>
      <c r="AY156" s="191" t="s">
        <v>215</v>
      </c>
    </row>
    <row r="157" spans="1:65" s="2" customFormat="1" ht="66.75" customHeight="1" x14ac:dyDescent="0.2">
      <c r="A157" s="34"/>
      <c r="B157" s="35"/>
      <c r="C157" s="208" t="s">
        <v>321</v>
      </c>
      <c r="D157" s="208" t="s">
        <v>366</v>
      </c>
      <c r="E157" s="209" t="s">
        <v>958</v>
      </c>
      <c r="F157" s="210" t="s">
        <v>959</v>
      </c>
      <c r="G157" s="211" t="s">
        <v>353</v>
      </c>
      <c r="H157" s="212">
        <v>56.305</v>
      </c>
      <c r="I157" s="213"/>
      <c r="J157" s="214">
        <f>ROUND(I157*H157,2)</f>
        <v>0</v>
      </c>
      <c r="K157" s="210" t="s">
        <v>213</v>
      </c>
      <c r="L157" s="39"/>
      <c r="M157" s="215" t="s">
        <v>35</v>
      </c>
      <c r="N157" s="216" t="s">
        <v>47</v>
      </c>
      <c r="O157" s="64"/>
      <c r="P157" s="172">
        <f>O157*H157</f>
        <v>0</v>
      </c>
      <c r="Q157" s="172">
        <v>0</v>
      </c>
      <c r="R157" s="172">
        <f>Q157*H157</f>
        <v>0</v>
      </c>
      <c r="S157" s="172">
        <v>0</v>
      </c>
      <c r="T157" s="173">
        <f>S157*H157</f>
        <v>0</v>
      </c>
      <c r="U157" s="34"/>
      <c r="V157" s="34"/>
      <c r="W157" s="34"/>
      <c r="X157" s="34"/>
      <c r="Y157" s="34"/>
      <c r="Z157" s="34"/>
      <c r="AA157" s="34"/>
      <c r="AB157" s="34"/>
      <c r="AC157" s="34"/>
      <c r="AD157" s="34"/>
      <c r="AE157" s="34"/>
      <c r="AR157" s="174" t="s">
        <v>369</v>
      </c>
      <c r="AT157" s="174" t="s">
        <v>366</v>
      </c>
      <c r="AU157" s="174" t="s">
        <v>83</v>
      </c>
      <c r="AY157" s="17" t="s">
        <v>215</v>
      </c>
      <c r="BE157" s="175">
        <f>IF(N157="základní",J157,0)</f>
        <v>0</v>
      </c>
      <c r="BF157" s="175">
        <f>IF(N157="snížená",J157,0)</f>
        <v>0</v>
      </c>
      <c r="BG157" s="175">
        <f>IF(N157="zákl. přenesená",J157,0)</f>
        <v>0</v>
      </c>
      <c r="BH157" s="175">
        <f>IF(N157="sníž. přenesená",J157,0)</f>
        <v>0</v>
      </c>
      <c r="BI157" s="175">
        <f>IF(N157="nulová",J157,0)</f>
        <v>0</v>
      </c>
      <c r="BJ157" s="17" t="s">
        <v>83</v>
      </c>
      <c r="BK157" s="175">
        <f>ROUND(I157*H157,2)</f>
        <v>0</v>
      </c>
      <c r="BL157" s="17" t="s">
        <v>369</v>
      </c>
      <c r="BM157" s="174" t="s">
        <v>980</v>
      </c>
    </row>
    <row r="158" spans="1:65" s="2" customFormat="1" ht="19.5" x14ac:dyDescent="0.2">
      <c r="A158" s="34"/>
      <c r="B158" s="35"/>
      <c r="C158" s="36"/>
      <c r="D158" s="176" t="s">
        <v>218</v>
      </c>
      <c r="E158" s="36"/>
      <c r="F158" s="177" t="s">
        <v>1090</v>
      </c>
      <c r="G158" s="36"/>
      <c r="H158" s="36"/>
      <c r="I158" s="178"/>
      <c r="J158" s="36"/>
      <c r="K158" s="36"/>
      <c r="L158" s="39"/>
      <c r="M158" s="179"/>
      <c r="N158" s="180"/>
      <c r="O158" s="64"/>
      <c r="P158" s="64"/>
      <c r="Q158" s="64"/>
      <c r="R158" s="64"/>
      <c r="S158" s="64"/>
      <c r="T158" s="65"/>
      <c r="U158" s="34"/>
      <c r="V158" s="34"/>
      <c r="W158" s="34"/>
      <c r="X158" s="34"/>
      <c r="Y158" s="34"/>
      <c r="Z158" s="34"/>
      <c r="AA158" s="34"/>
      <c r="AB158" s="34"/>
      <c r="AC158" s="34"/>
      <c r="AD158" s="34"/>
      <c r="AE158" s="34"/>
      <c r="AT158" s="17" t="s">
        <v>218</v>
      </c>
      <c r="AU158" s="17" t="s">
        <v>83</v>
      </c>
    </row>
    <row r="159" spans="1:65" s="12" customFormat="1" x14ac:dyDescent="0.2">
      <c r="B159" s="181"/>
      <c r="C159" s="182"/>
      <c r="D159" s="176" t="s">
        <v>220</v>
      </c>
      <c r="E159" s="183" t="s">
        <v>35</v>
      </c>
      <c r="F159" s="184" t="s">
        <v>1091</v>
      </c>
      <c r="G159" s="182"/>
      <c r="H159" s="185">
        <v>56.305</v>
      </c>
      <c r="I159" s="186"/>
      <c r="J159" s="182"/>
      <c r="K159" s="182"/>
      <c r="L159" s="187"/>
      <c r="M159" s="188"/>
      <c r="N159" s="189"/>
      <c r="O159" s="189"/>
      <c r="P159" s="189"/>
      <c r="Q159" s="189"/>
      <c r="R159" s="189"/>
      <c r="S159" s="189"/>
      <c r="T159" s="190"/>
      <c r="AT159" s="191" t="s">
        <v>220</v>
      </c>
      <c r="AU159" s="191" t="s">
        <v>83</v>
      </c>
      <c r="AV159" s="12" t="s">
        <v>85</v>
      </c>
      <c r="AW159" s="12" t="s">
        <v>37</v>
      </c>
      <c r="AX159" s="12" t="s">
        <v>83</v>
      </c>
      <c r="AY159" s="191" t="s">
        <v>215</v>
      </c>
    </row>
    <row r="160" spans="1:65" s="2" customFormat="1" ht="60" x14ac:dyDescent="0.2">
      <c r="A160" s="34"/>
      <c r="B160" s="35"/>
      <c r="C160" s="208" t="s">
        <v>326</v>
      </c>
      <c r="D160" s="208" t="s">
        <v>366</v>
      </c>
      <c r="E160" s="209" t="s">
        <v>983</v>
      </c>
      <c r="F160" s="210" t="s">
        <v>984</v>
      </c>
      <c r="G160" s="211" t="s">
        <v>353</v>
      </c>
      <c r="H160" s="212">
        <v>0.66800000000000004</v>
      </c>
      <c r="I160" s="213"/>
      <c r="J160" s="214">
        <f>ROUND(I160*H160,2)</f>
        <v>0</v>
      </c>
      <c r="K160" s="210" t="s">
        <v>213</v>
      </c>
      <c r="L160" s="39"/>
      <c r="M160" s="215" t="s">
        <v>35</v>
      </c>
      <c r="N160" s="216" t="s">
        <v>47</v>
      </c>
      <c r="O160" s="64"/>
      <c r="P160" s="172">
        <f>O160*H160</f>
        <v>0</v>
      </c>
      <c r="Q160" s="172">
        <v>0</v>
      </c>
      <c r="R160" s="172">
        <f>Q160*H160</f>
        <v>0</v>
      </c>
      <c r="S160" s="172">
        <v>0</v>
      </c>
      <c r="T160" s="173">
        <f>S160*H160</f>
        <v>0</v>
      </c>
      <c r="U160" s="34"/>
      <c r="V160" s="34"/>
      <c r="W160" s="34"/>
      <c r="X160" s="34"/>
      <c r="Y160" s="34"/>
      <c r="Z160" s="34"/>
      <c r="AA160" s="34"/>
      <c r="AB160" s="34"/>
      <c r="AC160" s="34"/>
      <c r="AD160" s="34"/>
      <c r="AE160" s="34"/>
      <c r="AR160" s="174" t="s">
        <v>369</v>
      </c>
      <c r="AT160" s="174" t="s">
        <v>366</v>
      </c>
      <c r="AU160" s="174" t="s">
        <v>83</v>
      </c>
      <c r="AY160" s="17" t="s">
        <v>215</v>
      </c>
      <c r="BE160" s="175">
        <f>IF(N160="základní",J160,0)</f>
        <v>0</v>
      </c>
      <c r="BF160" s="175">
        <f>IF(N160="snížená",J160,0)</f>
        <v>0</v>
      </c>
      <c r="BG160" s="175">
        <f>IF(N160="zákl. přenesená",J160,0)</f>
        <v>0</v>
      </c>
      <c r="BH160" s="175">
        <f>IF(N160="sníž. přenesená",J160,0)</f>
        <v>0</v>
      </c>
      <c r="BI160" s="175">
        <f>IF(N160="nulová",J160,0)</f>
        <v>0</v>
      </c>
      <c r="BJ160" s="17" t="s">
        <v>83</v>
      </c>
      <c r="BK160" s="175">
        <f>ROUND(I160*H160,2)</f>
        <v>0</v>
      </c>
      <c r="BL160" s="17" t="s">
        <v>369</v>
      </c>
      <c r="BM160" s="174" t="s">
        <v>988</v>
      </c>
    </row>
    <row r="161" spans="1:65" s="2" customFormat="1" ht="19.5" x14ac:dyDescent="0.2">
      <c r="A161" s="34"/>
      <c r="B161" s="35"/>
      <c r="C161" s="36"/>
      <c r="D161" s="176" t="s">
        <v>218</v>
      </c>
      <c r="E161" s="36"/>
      <c r="F161" s="177" t="s">
        <v>989</v>
      </c>
      <c r="G161" s="36"/>
      <c r="H161" s="36"/>
      <c r="I161" s="178"/>
      <c r="J161" s="36"/>
      <c r="K161" s="36"/>
      <c r="L161" s="39"/>
      <c r="M161" s="179"/>
      <c r="N161" s="180"/>
      <c r="O161" s="64"/>
      <c r="P161" s="64"/>
      <c r="Q161" s="64"/>
      <c r="R161" s="64"/>
      <c r="S161" s="64"/>
      <c r="T161" s="65"/>
      <c r="U161" s="34"/>
      <c r="V161" s="34"/>
      <c r="W161" s="34"/>
      <c r="X161" s="34"/>
      <c r="Y161" s="34"/>
      <c r="Z161" s="34"/>
      <c r="AA161" s="34"/>
      <c r="AB161" s="34"/>
      <c r="AC161" s="34"/>
      <c r="AD161" s="34"/>
      <c r="AE161" s="34"/>
      <c r="AT161" s="17" t="s">
        <v>218</v>
      </c>
      <c r="AU161" s="17" t="s">
        <v>83</v>
      </c>
    </row>
    <row r="162" spans="1:65" s="12" customFormat="1" x14ac:dyDescent="0.2">
      <c r="B162" s="181"/>
      <c r="C162" s="182"/>
      <c r="D162" s="176" t="s">
        <v>220</v>
      </c>
      <c r="E162" s="183" t="s">
        <v>35</v>
      </c>
      <c r="F162" s="184" t="s">
        <v>1092</v>
      </c>
      <c r="G162" s="182"/>
      <c r="H162" s="185">
        <v>0.66800000000000004</v>
      </c>
      <c r="I162" s="186"/>
      <c r="J162" s="182"/>
      <c r="K162" s="182"/>
      <c r="L162" s="187"/>
      <c r="M162" s="188"/>
      <c r="N162" s="189"/>
      <c r="O162" s="189"/>
      <c r="P162" s="189"/>
      <c r="Q162" s="189"/>
      <c r="R162" s="189"/>
      <c r="S162" s="189"/>
      <c r="T162" s="190"/>
      <c r="AT162" s="191" t="s">
        <v>220</v>
      </c>
      <c r="AU162" s="191" t="s">
        <v>83</v>
      </c>
      <c r="AV162" s="12" t="s">
        <v>85</v>
      </c>
      <c r="AW162" s="12" t="s">
        <v>37</v>
      </c>
      <c r="AX162" s="12" t="s">
        <v>83</v>
      </c>
      <c r="AY162" s="191" t="s">
        <v>215</v>
      </c>
    </row>
    <row r="163" spans="1:65" s="2" customFormat="1" ht="60" x14ac:dyDescent="0.2">
      <c r="A163" s="34"/>
      <c r="B163" s="35"/>
      <c r="C163" s="208" t="s">
        <v>330</v>
      </c>
      <c r="D163" s="208" t="s">
        <v>366</v>
      </c>
      <c r="E163" s="209" t="s">
        <v>561</v>
      </c>
      <c r="F163" s="210" t="s">
        <v>562</v>
      </c>
      <c r="G163" s="211" t="s">
        <v>353</v>
      </c>
      <c r="H163" s="212">
        <v>0.63500000000000001</v>
      </c>
      <c r="I163" s="213"/>
      <c r="J163" s="214">
        <f>ROUND(I163*H163,2)</f>
        <v>0</v>
      </c>
      <c r="K163" s="210" t="s">
        <v>213</v>
      </c>
      <c r="L163" s="39"/>
      <c r="M163" s="215" t="s">
        <v>35</v>
      </c>
      <c r="N163" s="216" t="s">
        <v>47</v>
      </c>
      <c r="O163" s="64"/>
      <c r="P163" s="172">
        <f>O163*H163</f>
        <v>0</v>
      </c>
      <c r="Q163" s="172">
        <v>0</v>
      </c>
      <c r="R163" s="172">
        <f>Q163*H163</f>
        <v>0</v>
      </c>
      <c r="S163" s="172">
        <v>0</v>
      </c>
      <c r="T163" s="173">
        <f>S163*H163</f>
        <v>0</v>
      </c>
      <c r="U163" s="34"/>
      <c r="V163" s="34"/>
      <c r="W163" s="34"/>
      <c r="X163" s="34"/>
      <c r="Y163" s="34"/>
      <c r="Z163" s="34"/>
      <c r="AA163" s="34"/>
      <c r="AB163" s="34"/>
      <c r="AC163" s="34"/>
      <c r="AD163" s="34"/>
      <c r="AE163" s="34"/>
      <c r="AR163" s="174" t="s">
        <v>369</v>
      </c>
      <c r="AT163" s="174" t="s">
        <v>366</v>
      </c>
      <c r="AU163" s="174" t="s">
        <v>83</v>
      </c>
      <c r="AY163" s="17" t="s">
        <v>215</v>
      </c>
      <c r="BE163" s="175">
        <f>IF(N163="základní",J163,0)</f>
        <v>0</v>
      </c>
      <c r="BF163" s="175">
        <f>IF(N163="snížená",J163,0)</f>
        <v>0</v>
      </c>
      <c r="BG163" s="175">
        <f>IF(N163="zákl. přenesená",J163,0)</f>
        <v>0</v>
      </c>
      <c r="BH163" s="175">
        <f>IF(N163="sníž. přenesená",J163,0)</f>
        <v>0</v>
      </c>
      <c r="BI163" s="175">
        <f>IF(N163="nulová",J163,0)</f>
        <v>0</v>
      </c>
      <c r="BJ163" s="17" t="s">
        <v>83</v>
      </c>
      <c r="BK163" s="175">
        <f>ROUND(I163*H163,2)</f>
        <v>0</v>
      </c>
      <c r="BL163" s="17" t="s">
        <v>369</v>
      </c>
      <c r="BM163" s="174" t="s">
        <v>1093</v>
      </c>
    </row>
    <row r="164" spans="1:65" s="2" customFormat="1" ht="19.5" x14ac:dyDescent="0.2">
      <c r="A164" s="34"/>
      <c r="B164" s="35"/>
      <c r="C164" s="36"/>
      <c r="D164" s="176" t="s">
        <v>218</v>
      </c>
      <c r="E164" s="36"/>
      <c r="F164" s="177" t="s">
        <v>989</v>
      </c>
      <c r="G164" s="36"/>
      <c r="H164" s="36"/>
      <c r="I164" s="178"/>
      <c r="J164" s="36"/>
      <c r="K164" s="36"/>
      <c r="L164" s="39"/>
      <c r="M164" s="179"/>
      <c r="N164" s="180"/>
      <c r="O164" s="64"/>
      <c r="P164" s="64"/>
      <c r="Q164" s="64"/>
      <c r="R164" s="64"/>
      <c r="S164" s="64"/>
      <c r="T164" s="65"/>
      <c r="U164" s="34"/>
      <c r="V164" s="34"/>
      <c r="W164" s="34"/>
      <c r="X164" s="34"/>
      <c r="Y164" s="34"/>
      <c r="Z164" s="34"/>
      <c r="AA164" s="34"/>
      <c r="AB164" s="34"/>
      <c r="AC164" s="34"/>
      <c r="AD164" s="34"/>
      <c r="AE164" s="34"/>
      <c r="AT164" s="17" t="s">
        <v>218</v>
      </c>
      <c r="AU164" s="17" t="s">
        <v>83</v>
      </c>
    </row>
    <row r="165" spans="1:65" s="12" customFormat="1" x14ac:dyDescent="0.2">
      <c r="B165" s="181"/>
      <c r="C165" s="182"/>
      <c r="D165" s="176" t="s">
        <v>220</v>
      </c>
      <c r="E165" s="183" t="s">
        <v>35</v>
      </c>
      <c r="F165" s="184" t="s">
        <v>1094</v>
      </c>
      <c r="G165" s="182"/>
      <c r="H165" s="185">
        <v>0.63500000000000001</v>
      </c>
      <c r="I165" s="186"/>
      <c r="J165" s="182"/>
      <c r="K165" s="182"/>
      <c r="L165" s="187"/>
      <c r="M165" s="188"/>
      <c r="N165" s="189"/>
      <c r="O165" s="189"/>
      <c r="P165" s="189"/>
      <c r="Q165" s="189"/>
      <c r="R165" s="189"/>
      <c r="S165" s="189"/>
      <c r="T165" s="190"/>
      <c r="AT165" s="191" t="s">
        <v>220</v>
      </c>
      <c r="AU165" s="191" t="s">
        <v>83</v>
      </c>
      <c r="AV165" s="12" t="s">
        <v>85</v>
      </c>
      <c r="AW165" s="12" t="s">
        <v>37</v>
      </c>
      <c r="AX165" s="12" t="s">
        <v>83</v>
      </c>
      <c r="AY165" s="191" t="s">
        <v>215</v>
      </c>
    </row>
    <row r="166" spans="1:65" s="2" customFormat="1" ht="44.25" customHeight="1" x14ac:dyDescent="0.2">
      <c r="A166" s="34"/>
      <c r="B166" s="35"/>
      <c r="C166" s="208" t="s">
        <v>335</v>
      </c>
      <c r="D166" s="208" t="s">
        <v>366</v>
      </c>
      <c r="E166" s="209" t="s">
        <v>605</v>
      </c>
      <c r="F166" s="210" t="s">
        <v>606</v>
      </c>
      <c r="G166" s="211" t="s">
        <v>353</v>
      </c>
      <c r="H166" s="212">
        <v>0.63500000000000001</v>
      </c>
      <c r="I166" s="213"/>
      <c r="J166" s="214">
        <f>ROUND(I166*H166,2)</f>
        <v>0</v>
      </c>
      <c r="K166" s="210" t="s">
        <v>213</v>
      </c>
      <c r="L166" s="39"/>
      <c r="M166" s="215" t="s">
        <v>35</v>
      </c>
      <c r="N166" s="216" t="s">
        <v>47</v>
      </c>
      <c r="O166" s="64"/>
      <c r="P166" s="172">
        <f>O166*H166</f>
        <v>0</v>
      </c>
      <c r="Q166" s="172">
        <v>0</v>
      </c>
      <c r="R166" s="172">
        <f>Q166*H166</f>
        <v>0</v>
      </c>
      <c r="S166" s="172">
        <v>0</v>
      </c>
      <c r="T166" s="173">
        <f>S166*H166</f>
        <v>0</v>
      </c>
      <c r="U166" s="34"/>
      <c r="V166" s="34"/>
      <c r="W166" s="34"/>
      <c r="X166" s="34"/>
      <c r="Y166" s="34"/>
      <c r="Z166" s="34"/>
      <c r="AA166" s="34"/>
      <c r="AB166" s="34"/>
      <c r="AC166" s="34"/>
      <c r="AD166" s="34"/>
      <c r="AE166" s="34"/>
      <c r="AR166" s="174" t="s">
        <v>369</v>
      </c>
      <c r="AT166" s="174" t="s">
        <v>366</v>
      </c>
      <c r="AU166" s="174" t="s">
        <v>83</v>
      </c>
      <c r="AY166" s="17" t="s">
        <v>215</v>
      </c>
      <c r="BE166" s="175">
        <f>IF(N166="základní",J166,0)</f>
        <v>0</v>
      </c>
      <c r="BF166" s="175">
        <f>IF(N166="snížená",J166,0)</f>
        <v>0</v>
      </c>
      <c r="BG166" s="175">
        <f>IF(N166="zákl. přenesená",J166,0)</f>
        <v>0</v>
      </c>
      <c r="BH166" s="175">
        <f>IF(N166="sníž. přenesená",J166,0)</f>
        <v>0</v>
      </c>
      <c r="BI166" s="175">
        <f>IF(N166="nulová",J166,0)</f>
        <v>0</v>
      </c>
      <c r="BJ166" s="17" t="s">
        <v>83</v>
      </c>
      <c r="BK166" s="175">
        <f>ROUND(I166*H166,2)</f>
        <v>0</v>
      </c>
      <c r="BL166" s="17" t="s">
        <v>369</v>
      </c>
      <c r="BM166" s="174" t="s">
        <v>607</v>
      </c>
    </row>
    <row r="167" spans="1:65" s="12" customFormat="1" x14ac:dyDescent="0.2">
      <c r="B167" s="181"/>
      <c r="C167" s="182"/>
      <c r="D167" s="176" t="s">
        <v>220</v>
      </c>
      <c r="E167" s="183" t="s">
        <v>35</v>
      </c>
      <c r="F167" s="184" t="s">
        <v>1095</v>
      </c>
      <c r="G167" s="182"/>
      <c r="H167" s="185">
        <v>0.63500000000000001</v>
      </c>
      <c r="I167" s="186"/>
      <c r="J167" s="182"/>
      <c r="K167" s="182"/>
      <c r="L167" s="187"/>
      <c r="M167" s="217"/>
      <c r="N167" s="218"/>
      <c r="O167" s="218"/>
      <c r="P167" s="218"/>
      <c r="Q167" s="218"/>
      <c r="R167" s="218"/>
      <c r="S167" s="218"/>
      <c r="T167" s="219"/>
      <c r="AT167" s="191" t="s">
        <v>220</v>
      </c>
      <c r="AU167" s="191" t="s">
        <v>83</v>
      </c>
      <c r="AV167" s="12" t="s">
        <v>85</v>
      </c>
      <c r="AW167" s="12" t="s">
        <v>37</v>
      </c>
      <c r="AX167" s="12" t="s">
        <v>83</v>
      </c>
      <c r="AY167" s="191" t="s">
        <v>215</v>
      </c>
    </row>
    <row r="168" spans="1:65" s="2" customFormat="1" ht="6.95" customHeight="1" x14ac:dyDescent="0.2">
      <c r="A168" s="34"/>
      <c r="B168" s="47"/>
      <c r="C168" s="48"/>
      <c r="D168" s="48"/>
      <c r="E168" s="48"/>
      <c r="F168" s="48"/>
      <c r="G168" s="48"/>
      <c r="H168" s="48"/>
      <c r="I168" s="48"/>
      <c r="J168" s="48"/>
      <c r="K168" s="48"/>
      <c r="L168" s="39"/>
      <c r="M168" s="34"/>
      <c r="O168" s="34"/>
      <c r="P168" s="34"/>
      <c r="Q168" s="34"/>
      <c r="R168" s="34"/>
      <c r="S168" s="34"/>
      <c r="T168" s="34"/>
      <c r="U168" s="34"/>
      <c r="V168" s="34"/>
      <c r="W168" s="34"/>
      <c r="X168" s="34"/>
      <c r="Y168" s="34"/>
      <c r="Z168" s="34"/>
      <c r="AA168" s="34"/>
      <c r="AB168" s="34"/>
      <c r="AC168" s="34"/>
      <c r="AD168" s="34"/>
      <c r="AE168" s="34"/>
    </row>
  </sheetData>
  <sheetProtection algorithmName="SHA-512" hashValue="XMg/9Q97UHt+y5R7p68yxaJovuC+rnVmXzDiI9OUB047fDJNHj6MD5VsUKUlHChKK9JmqZJuhB9tHmrtRR1eSA==" saltValue="7GGsSME6GNc3ca6prmj7Yw8pGXYx1VUBKCrQSVRnDTN8dAQJ3a9Ft7cBN7V9CMNqMcy4eLUgkGjIw/T/2T3fvg==" spinCount="100000" sheet="1" objects="1" scenarios="1" formatColumns="0" formatRows="0" autoFilter="0"/>
  <autoFilter ref="C87:K167"/>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89"/>
  <sheetViews>
    <sheetView showGridLines="0" topLeftCell="A79" workbookViewId="0">
      <selection activeCell="G96" sqref="G96"/>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149</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1060</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1096</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1062</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ROUND(J85,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ROUND((SUM(BE85:BE88)),  2)</f>
        <v>0</v>
      </c>
      <c r="G35" s="34"/>
      <c r="H35" s="34"/>
      <c r="I35" s="124">
        <v>0.21</v>
      </c>
      <c r="J35" s="123">
        <f>ROUND(((SUM(BE85:BE88))*I35),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ROUND((SUM(BF85:BF88)),  2)</f>
        <v>0</v>
      </c>
      <c r="G36" s="34"/>
      <c r="H36" s="34"/>
      <c r="I36" s="124">
        <v>0.15</v>
      </c>
      <c r="J36" s="123">
        <f>ROUND(((SUM(BF85:BF88))*I36),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ROUND((SUM(BG85:BG88)),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ROUND((SUM(BH85:BH88)),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ROUND((SUM(BI85:BI88)),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1060</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09.2 - Materíál dodávaný zadavatelem - NEOCEŇOVAT!</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Kamenný Újezd - Včelná</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J85</f>
        <v>0</v>
      </c>
      <c r="K63" s="36"/>
      <c r="L63" s="113"/>
      <c r="S63" s="34"/>
      <c r="T63" s="34"/>
      <c r="U63" s="34"/>
      <c r="V63" s="34"/>
      <c r="W63" s="34"/>
      <c r="X63" s="34"/>
      <c r="Y63" s="34"/>
      <c r="Z63" s="34"/>
      <c r="AA63" s="34"/>
      <c r="AB63" s="34"/>
      <c r="AC63" s="34"/>
      <c r="AD63" s="34"/>
      <c r="AE63" s="34"/>
      <c r="AU63" s="17" t="s">
        <v>192</v>
      </c>
    </row>
    <row r="64" spans="1:47" s="2" customFormat="1" ht="21.75" customHeight="1" x14ac:dyDescent="0.2">
      <c r="A64" s="34"/>
      <c r="B64" s="35"/>
      <c r="C64" s="36"/>
      <c r="D64" s="36"/>
      <c r="E64" s="36"/>
      <c r="F64" s="36"/>
      <c r="G64" s="36"/>
      <c r="H64" s="36"/>
      <c r="I64" s="36"/>
      <c r="J64" s="36"/>
      <c r="K64" s="36"/>
      <c r="L64" s="113"/>
      <c r="S64" s="34"/>
      <c r="T64" s="34"/>
      <c r="U64" s="34"/>
      <c r="V64" s="34"/>
      <c r="W64" s="34"/>
      <c r="X64" s="34"/>
      <c r="Y64" s="34"/>
      <c r="Z64" s="34"/>
      <c r="AA64" s="34"/>
      <c r="AB64" s="34"/>
      <c r="AC64" s="34"/>
      <c r="AD64" s="34"/>
      <c r="AE64" s="34"/>
    </row>
    <row r="65" spans="1:31" s="2" customFormat="1" ht="6.95" customHeight="1" x14ac:dyDescent="0.2">
      <c r="A65" s="34"/>
      <c r="B65" s="47"/>
      <c r="C65" s="48"/>
      <c r="D65" s="48"/>
      <c r="E65" s="48"/>
      <c r="F65" s="48"/>
      <c r="G65" s="48"/>
      <c r="H65" s="48"/>
      <c r="I65" s="48"/>
      <c r="J65" s="48"/>
      <c r="K65" s="48"/>
      <c r="L65" s="113"/>
      <c r="S65" s="34"/>
      <c r="T65" s="34"/>
      <c r="U65" s="34"/>
      <c r="V65" s="34"/>
      <c r="W65" s="34"/>
      <c r="X65" s="34"/>
      <c r="Y65" s="34"/>
      <c r="Z65" s="34"/>
      <c r="AA65" s="34"/>
      <c r="AB65" s="34"/>
      <c r="AC65" s="34"/>
      <c r="AD65" s="34"/>
      <c r="AE65" s="34"/>
    </row>
    <row r="69" spans="1:31" s="2" customFormat="1" ht="6.95" customHeight="1" x14ac:dyDescent="0.2">
      <c r="A69" s="34"/>
      <c r="B69" s="49"/>
      <c r="C69" s="50"/>
      <c r="D69" s="50"/>
      <c r="E69" s="50"/>
      <c r="F69" s="50"/>
      <c r="G69" s="50"/>
      <c r="H69" s="50"/>
      <c r="I69" s="50"/>
      <c r="J69" s="50"/>
      <c r="K69" s="50"/>
      <c r="L69" s="113"/>
      <c r="S69" s="34"/>
      <c r="T69" s="34"/>
      <c r="U69" s="34"/>
      <c r="V69" s="34"/>
      <c r="W69" s="34"/>
      <c r="X69" s="34"/>
      <c r="Y69" s="34"/>
      <c r="Z69" s="34"/>
      <c r="AA69" s="34"/>
      <c r="AB69" s="34"/>
      <c r="AC69" s="34"/>
      <c r="AD69" s="34"/>
      <c r="AE69" s="34"/>
    </row>
    <row r="70" spans="1:31" s="2" customFormat="1" ht="24.95" customHeight="1" x14ac:dyDescent="0.2">
      <c r="A70" s="34"/>
      <c r="B70" s="35"/>
      <c r="C70" s="23" t="s">
        <v>196</v>
      </c>
      <c r="D70" s="36"/>
      <c r="E70" s="36"/>
      <c r="F70" s="36"/>
      <c r="G70" s="36"/>
      <c r="H70" s="36"/>
      <c r="I70" s="36"/>
      <c r="J70" s="36"/>
      <c r="K70" s="36"/>
      <c r="L70" s="113"/>
      <c r="S70" s="34"/>
      <c r="T70" s="34"/>
      <c r="U70" s="34"/>
      <c r="V70" s="34"/>
      <c r="W70" s="34"/>
      <c r="X70" s="34"/>
      <c r="Y70" s="34"/>
      <c r="Z70" s="34"/>
      <c r="AA70" s="34"/>
      <c r="AB70" s="34"/>
      <c r="AC70" s="34"/>
      <c r="AD70" s="34"/>
      <c r="AE70" s="34"/>
    </row>
    <row r="71" spans="1:31" s="2" customFormat="1" ht="6.95" customHeight="1" x14ac:dyDescent="0.2">
      <c r="A71" s="34"/>
      <c r="B71" s="35"/>
      <c r="C71" s="36"/>
      <c r="D71" s="36"/>
      <c r="E71" s="36"/>
      <c r="F71" s="36"/>
      <c r="G71" s="36"/>
      <c r="H71" s="36"/>
      <c r="I71" s="36"/>
      <c r="J71" s="36"/>
      <c r="K71" s="36"/>
      <c r="L71" s="113"/>
      <c r="S71" s="34"/>
      <c r="T71" s="34"/>
      <c r="U71" s="34"/>
      <c r="V71" s="34"/>
      <c r="W71" s="34"/>
      <c r="X71" s="34"/>
      <c r="Y71" s="34"/>
      <c r="Z71" s="34"/>
      <c r="AA71" s="34"/>
      <c r="AB71" s="34"/>
      <c r="AC71" s="34"/>
      <c r="AD71" s="34"/>
      <c r="AE71" s="34"/>
    </row>
    <row r="72" spans="1:31" s="2" customFormat="1" ht="12" customHeight="1" x14ac:dyDescent="0.2">
      <c r="A72" s="34"/>
      <c r="B72" s="35"/>
      <c r="C72" s="29" t="s">
        <v>16</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ht="16.5" customHeight="1" x14ac:dyDescent="0.2">
      <c r="A73" s="34"/>
      <c r="B73" s="35"/>
      <c r="C73" s="36"/>
      <c r="D73" s="36"/>
      <c r="E73" s="367" t="str">
        <f>E7</f>
        <v>Oprava kolejí a výhybek v úseku H. Dvořiště - Velešín na trati Č. Budějovice - Summerau</v>
      </c>
      <c r="F73" s="368"/>
      <c r="G73" s="368"/>
      <c r="H73" s="368"/>
      <c r="I73" s="36"/>
      <c r="J73" s="36"/>
      <c r="K73" s="36"/>
      <c r="L73" s="113"/>
      <c r="S73" s="34"/>
      <c r="T73" s="34"/>
      <c r="U73" s="34"/>
      <c r="V73" s="34"/>
      <c r="W73" s="34"/>
      <c r="X73" s="34"/>
      <c r="Y73" s="34"/>
      <c r="Z73" s="34"/>
      <c r="AA73" s="34"/>
      <c r="AB73" s="34"/>
      <c r="AC73" s="34"/>
      <c r="AD73" s="34"/>
      <c r="AE73" s="34"/>
    </row>
    <row r="74" spans="1:31" s="1" customFormat="1" ht="12" customHeight="1" x14ac:dyDescent="0.2">
      <c r="B74" s="21"/>
      <c r="C74" s="29" t="s">
        <v>183</v>
      </c>
      <c r="D74" s="22"/>
      <c r="E74" s="22"/>
      <c r="F74" s="22"/>
      <c r="G74" s="22"/>
      <c r="H74" s="22"/>
      <c r="I74" s="22"/>
      <c r="J74" s="22"/>
      <c r="K74" s="22"/>
      <c r="L74" s="20"/>
    </row>
    <row r="75" spans="1:31" s="2" customFormat="1" ht="16.5" customHeight="1" x14ac:dyDescent="0.2">
      <c r="A75" s="34"/>
      <c r="B75" s="35"/>
      <c r="C75" s="36"/>
      <c r="D75" s="36"/>
      <c r="E75" s="367" t="s">
        <v>1060</v>
      </c>
      <c r="F75" s="366"/>
      <c r="G75" s="366"/>
      <c r="H75" s="366"/>
      <c r="I75" s="36"/>
      <c r="J75" s="36"/>
      <c r="K75" s="36"/>
      <c r="L75" s="113"/>
      <c r="S75" s="34"/>
      <c r="T75" s="34"/>
      <c r="U75" s="34"/>
      <c r="V75" s="34"/>
      <c r="W75" s="34"/>
      <c r="X75" s="34"/>
      <c r="Y75" s="34"/>
      <c r="Z75" s="34"/>
      <c r="AA75" s="34"/>
      <c r="AB75" s="34"/>
      <c r="AC75" s="34"/>
      <c r="AD75" s="34"/>
      <c r="AE75" s="34"/>
    </row>
    <row r="76" spans="1:31" s="2" customFormat="1" ht="12" customHeight="1" x14ac:dyDescent="0.2">
      <c r="A76" s="34"/>
      <c r="B76" s="35"/>
      <c r="C76" s="29" t="s">
        <v>185</v>
      </c>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ht="16.5" customHeight="1" x14ac:dyDescent="0.2">
      <c r="A77" s="34"/>
      <c r="B77" s="35"/>
      <c r="C77" s="36"/>
      <c r="D77" s="36"/>
      <c r="E77" s="330" t="str">
        <f>E11</f>
        <v>SO 09.2 - Materíál dodávaný zadavatelem - NEOCEŇOVAT!</v>
      </c>
      <c r="F77" s="366"/>
      <c r="G77" s="366"/>
      <c r="H77" s="366"/>
      <c r="I77" s="36"/>
      <c r="J77" s="36"/>
      <c r="K77" s="36"/>
      <c r="L77" s="113"/>
      <c r="S77" s="34"/>
      <c r="T77" s="34"/>
      <c r="U77" s="34"/>
      <c r="V77" s="34"/>
      <c r="W77" s="34"/>
      <c r="X77" s="34"/>
      <c r="Y77" s="34"/>
      <c r="Z77" s="34"/>
      <c r="AA77" s="34"/>
      <c r="AB77" s="34"/>
      <c r="AC77" s="34"/>
      <c r="AD77" s="34"/>
      <c r="AE77" s="34"/>
    </row>
    <row r="78" spans="1:31" s="2" customFormat="1" ht="6.95" customHeight="1" x14ac:dyDescent="0.2">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22</v>
      </c>
      <c r="D79" s="36"/>
      <c r="E79" s="36"/>
      <c r="F79" s="27" t="str">
        <f>F14</f>
        <v>trať 196 dle JŘ, Kamenný Újezd - Včelná</v>
      </c>
      <c r="G79" s="36"/>
      <c r="H79" s="36"/>
      <c r="I79" s="29" t="s">
        <v>24</v>
      </c>
      <c r="J79" s="59" t="str">
        <f>IF(J14="","",J14)</f>
        <v>20. 1. 2021</v>
      </c>
      <c r="K79" s="36"/>
      <c r="L79" s="113"/>
      <c r="S79" s="34"/>
      <c r="T79" s="34"/>
      <c r="U79" s="34"/>
      <c r="V79" s="34"/>
      <c r="W79" s="34"/>
      <c r="X79" s="34"/>
      <c r="Y79" s="34"/>
      <c r="Z79" s="34"/>
      <c r="AA79" s="34"/>
      <c r="AB79" s="34"/>
      <c r="AC79" s="34"/>
      <c r="AD79" s="34"/>
      <c r="AE79" s="34"/>
    </row>
    <row r="80" spans="1:31" s="2" customFormat="1" ht="6.95" customHeight="1" x14ac:dyDescent="0.2">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5.2" customHeight="1" x14ac:dyDescent="0.2">
      <c r="A81" s="34"/>
      <c r="B81" s="35"/>
      <c r="C81" s="29" t="s">
        <v>26</v>
      </c>
      <c r="D81" s="36"/>
      <c r="E81" s="36"/>
      <c r="F81" s="27" t="str">
        <f>E17</f>
        <v xml:space="preserve">Správa železnic, s. o., OŘ Plzeň </v>
      </c>
      <c r="G81" s="36"/>
      <c r="H81" s="36"/>
      <c r="I81" s="29" t="s">
        <v>34</v>
      </c>
      <c r="J81" s="32" t="str">
        <f>E23</f>
        <v xml:space="preserve"> </v>
      </c>
      <c r="K81" s="36"/>
      <c r="L81" s="113"/>
      <c r="S81" s="34"/>
      <c r="T81" s="34"/>
      <c r="U81" s="34"/>
      <c r="V81" s="34"/>
      <c r="W81" s="34"/>
      <c r="X81" s="34"/>
      <c r="Y81" s="34"/>
      <c r="Z81" s="34"/>
      <c r="AA81" s="34"/>
      <c r="AB81" s="34"/>
      <c r="AC81" s="34"/>
      <c r="AD81" s="34"/>
      <c r="AE81" s="34"/>
    </row>
    <row r="82" spans="1:65" s="2" customFormat="1" ht="15.2" customHeight="1" x14ac:dyDescent="0.2">
      <c r="A82" s="34"/>
      <c r="B82" s="35"/>
      <c r="C82" s="29" t="s">
        <v>32</v>
      </c>
      <c r="D82" s="36"/>
      <c r="E82" s="36"/>
      <c r="F82" s="27" t="str">
        <f>IF(E20="","",E20)</f>
        <v>Vyplň údaj</v>
      </c>
      <c r="G82" s="36"/>
      <c r="H82" s="36"/>
      <c r="I82" s="29" t="s">
        <v>38</v>
      </c>
      <c r="J82" s="32" t="str">
        <f>E26</f>
        <v>Libor Brabenec</v>
      </c>
      <c r="K82" s="36"/>
      <c r="L82" s="113"/>
      <c r="S82" s="34"/>
      <c r="T82" s="34"/>
      <c r="U82" s="34"/>
      <c r="V82" s="34"/>
      <c r="W82" s="34"/>
      <c r="X82" s="34"/>
      <c r="Y82" s="34"/>
      <c r="Z82" s="34"/>
      <c r="AA82" s="34"/>
      <c r="AB82" s="34"/>
      <c r="AC82" s="34"/>
      <c r="AD82" s="34"/>
      <c r="AE82" s="34"/>
    </row>
    <row r="83" spans="1:65" s="2" customFormat="1" ht="10.3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11" customFormat="1" ht="29.25" customHeight="1" x14ac:dyDescent="0.2">
      <c r="A84" s="151"/>
      <c r="B84" s="152"/>
      <c r="C84" s="153" t="s">
        <v>197</v>
      </c>
      <c r="D84" s="154" t="s">
        <v>61</v>
      </c>
      <c r="E84" s="154" t="s">
        <v>57</v>
      </c>
      <c r="F84" s="154" t="s">
        <v>58</v>
      </c>
      <c r="G84" s="154" t="s">
        <v>198</v>
      </c>
      <c r="H84" s="154" t="s">
        <v>199</v>
      </c>
      <c r="I84" s="154" t="s">
        <v>200</v>
      </c>
      <c r="J84" s="154" t="s">
        <v>191</v>
      </c>
      <c r="K84" s="155" t="s">
        <v>201</v>
      </c>
      <c r="L84" s="156"/>
      <c r="M84" s="68" t="s">
        <v>35</v>
      </c>
      <c r="N84" s="69" t="s">
        <v>46</v>
      </c>
      <c r="O84" s="69" t="s">
        <v>202</v>
      </c>
      <c r="P84" s="69" t="s">
        <v>203</v>
      </c>
      <c r="Q84" s="69" t="s">
        <v>204</v>
      </c>
      <c r="R84" s="69" t="s">
        <v>205</v>
      </c>
      <c r="S84" s="69" t="s">
        <v>206</v>
      </c>
      <c r="T84" s="70" t="s">
        <v>207</v>
      </c>
      <c r="U84" s="151"/>
      <c r="V84" s="151"/>
      <c r="W84" s="151"/>
      <c r="X84" s="151"/>
      <c r="Y84" s="151"/>
      <c r="Z84" s="151"/>
      <c r="AA84" s="151"/>
      <c r="AB84" s="151"/>
      <c r="AC84" s="151"/>
      <c r="AD84" s="151"/>
      <c r="AE84" s="151"/>
    </row>
    <row r="85" spans="1:65" s="2" customFormat="1" ht="22.9" customHeight="1" x14ac:dyDescent="0.25">
      <c r="A85" s="34"/>
      <c r="B85" s="35"/>
      <c r="C85" s="75" t="s">
        <v>208</v>
      </c>
      <c r="D85" s="36"/>
      <c r="E85" s="36"/>
      <c r="F85" s="36"/>
      <c r="G85" s="36"/>
      <c r="H85" s="36"/>
      <c r="I85" s="36"/>
      <c r="J85" s="157">
        <f>BK85</f>
        <v>0</v>
      </c>
      <c r="K85" s="36"/>
      <c r="L85" s="39"/>
      <c r="M85" s="71"/>
      <c r="N85" s="158"/>
      <c r="O85" s="72"/>
      <c r="P85" s="159">
        <f>SUM(P86:P88)</f>
        <v>0</v>
      </c>
      <c r="Q85" s="72"/>
      <c r="R85" s="159">
        <f>SUM(R86:R88)</f>
        <v>59.268000000000001</v>
      </c>
      <c r="S85" s="72"/>
      <c r="T85" s="160">
        <f>SUM(T86:T88)</f>
        <v>0</v>
      </c>
      <c r="U85" s="34"/>
      <c r="V85" s="34"/>
      <c r="W85" s="34"/>
      <c r="X85" s="34"/>
      <c r="Y85" s="34"/>
      <c r="Z85" s="34"/>
      <c r="AA85" s="34"/>
      <c r="AB85" s="34"/>
      <c r="AC85" s="34"/>
      <c r="AD85" s="34"/>
      <c r="AE85" s="34"/>
      <c r="AT85" s="17" t="s">
        <v>75</v>
      </c>
      <c r="AU85" s="17" t="s">
        <v>192</v>
      </c>
      <c r="BK85" s="161">
        <f>SUM(BK86:BK88)</f>
        <v>0</v>
      </c>
    </row>
    <row r="86" spans="1:65" s="2" customFormat="1" ht="16.5" customHeight="1" x14ac:dyDescent="0.2">
      <c r="A86" s="34"/>
      <c r="B86" s="35"/>
      <c r="C86" s="162" t="s">
        <v>83</v>
      </c>
      <c r="D86" s="162" t="s">
        <v>209</v>
      </c>
      <c r="E86" s="163" t="s">
        <v>993</v>
      </c>
      <c r="F86" s="164" t="s">
        <v>994</v>
      </c>
      <c r="G86" s="165" t="s">
        <v>212</v>
      </c>
      <c r="H86" s="166">
        <v>16</v>
      </c>
      <c r="I86" s="321">
        <v>0</v>
      </c>
      <c r="J86" s="168">
        <f>ROUND(I86*H86,2)</f>
        <v>0</v>
      </c>
      <c r="K86" s="164" t="s">
        <v>213</v>
      </c>
      <c r="L86" s="169"/>
      <c r="M86" s="170" t="s">
        <v>35</v>
      </c>
      <c r="N86" s="171" t="s">
        <v>47</v>
      </c>
      <c r="O86" s="64"/>
      <c r="P86" s="172">
        <f>O86*H86</f>
        <v>0</v>
      </c>
      <c r="Q86" s="172">
        <v>3.70425</v>
      </c>
      <c r="R86" s="172">
        <f>Q86*H86</f>
        <v>59.268000000000001</v>
      </c>
      <c r="S86" s="172">
        <v>0</v>
      </c>
      <c r="T86" s="173">
        <f>S86*H86</f>
        <v>0</v>
      </c>
      <c r="U86" s="34"/>
      <c r="V86" s="34"/>
      <c r="W86" s="34"/>
      <c r="X86" s="34"/>
      <c r="Y86" s="34"/>
      <c r="Z86" s="34"/>
      <c r="AA86" s="34"/>
      <c r="AB86" s="34"/>
      <c r="AC86" s="34"/>
      <c r="AD86" s="34"/>
      <c r="AE86" s="34"/>
      <c r="AR86" s="174" t="s">
        <v>214</v>
      </c>
      <c r="AT86" s="174" t="s">
        <v>209</v>
      </c>
      <c r="AU86" s="174" t="s">
        <v>76</v>
      </c>
      <c r="AY86" s="17" t="s">
        <v>215</v>
      </c>
      <c r="BE86" s="175">
        <f>IF(N86="základní",J86,0)</f>
        <v>0</v>
      </c>
      <c r="BF86" s="175">
        <f>IF(N86="snížená",J86,0)</f>
        <v>0</v>
      </c>
      <c r="BG86" s="175">
        <f>IF(N86="zákl. přenesená",J86,0)</f>
        <v>0</v>
      </c>
      <c r="BH86" s="175">
        <f>IF(N86="sníž. přenesená",J86,0)</f>
        <v>0</v>
      </c>
      <c r="BI86" s="175">
        <f>IF(N86="nulová",J86,0)</f>
        <v>0</v>
      </c>
      <c r="BJ86" s="17" t="s">
        <v>83</v>
      </c>
      <c r="BK86" s="175">
        <f>ROUND(I86*H86,2)</f>
        <v>0</v>
      </c>
      <c r="BL86" s="17" t="s">
        <v>216</v>
      </c>
      <c r="BM86" s="174" t="s">
        <v>995</v>
      </c>
    </row>
    <row r="87" spans="1:65" s="2" customFormat="1" ht="68.25" x14ac:dyDescent="0.2">
      <c r="A87" s="34"/>
      <c r="B87" s="35"/>
      <c r="C87" s="36"/>
      <c r="D87" s="176" t="s">
        <v>218</v>
      </c>
      <c r="E87" s="36"/>
      <c r="F87" s="177" t="s">
        <v>996</v>
      </c>
      <c r="G87" s="36"/>
      <c r="H87" s="36"/>
      <c r="I87" s="178"/>
      <c r="J87" s="36"/>
      <c r="K87" s="36"/>
      <c r="L87" s="39"/>
      <c r="M87" s="179"/>
      <c r="N87" s="180"/>
      <c r="O87" s="64"/>
      <c r="P87" s="64"/>
      <c r="Q87" s="64"/>
      <c r="R87" s="64"/>
      <c r="S87" s="64"/>
      <c r="T87" s="65"/>
      <c r="U87" s="34"/>
      <c r="V87" s="34"/>
      <c r="W87" s="34"/>
      <c r="X87" s="34"/>
      <c r="Y87" s="34"/>
      <c r="Z87" s="34"/>
      <c r="AA87" s="34"/>
      <c r="AB87" s="34"/>
      <c r="AC87" s="34"/>
      <c r="AD87" s="34"/>
      <c r="AE87" s="34"/>
      <c r="AT87" s="17" t="s">
        <v>218</v>
      </c>
      <c r="AU87" s="17" t="s">
        <v>76</v>
      </c>
    </row>
    <row r="88" spans="1:65" s="12" customFormat="1" x14ac:dyDescent="0.2">
      <c r="B88" s="181"/>
      <c r="C88" s="182"/>
      <c r="D88" s="176" t="s">
        <v>220</v>
      </c>
      <c r="E88" s="183" t="s">
        <v>35</v>
      </c>
      <c r="F88" s="184" t="s">
        <v>320</v>
      </c>
      <c r="G88" s="182"/>
      <c r="H88" s="185">
        <v>16</v>
      </c>
      <c r="I88" s="186"/>
      <c r="J88" s="182"/>
      <c r="K88" s="182"/>
      <c r="L88" s="187"/>
      <c r="M88" s="217"/>
      <c r="N88" s="218"/>
      <c r="O88" s="218"/>
      <c r="P88" s="218"/>
      <c r="Q88" s="218"/>
      <c r="R88" s="218"/>
      <c r="S88" s="218"/>
      <c r="T88" s="219"/>
      <c r="AT88" s="191" t="s">
        <v>220</v>
      </c>
      <c r="AU88" s="191" t="s">
        <v>76</v>
      </c>
      <c r="AV88" s="12" t="s">
        <v>85</v>
      </c>
      <c r="AW88" s="12" t="s">
        <v>37</v>
      </c>
      <c r="AX88" s="12" t="s">
        <v>83</v>
      </c>
      <c r="AY88" s="191" t="s">
        <v>215</v>
      </c>
    </row>
    <row r="89" spans="1:65" s="2" customFormat="1" ht="6.95" customHeight="1" x14ac:dyDescent="0.2">
      <c r="A89" s="34"/>
      <c r="B89" s="47"/>
      <c r="C89" s="48"/>
      <c r="D89" s="48"/>
      <c r="E89" s="48"/>
      <c r="F89" s="48"/>
      <c r="G89" s="48"/>
      <c r="H89" s="48"/>
      <c r="I89" s="48"/>
      <c r="J89" s="48"/>
      <c r="K89" s="48"/>
      <c r="L89" s="39"/>
      <c r="M89" s="34"/>
      <c r="O89" s="34"/>
      <c r="P89" s="34"/>
      <c r="Q89" s="34"/>
      <c r="R89" s="34"/>
      <c r="S89" s="34"/>
      <c r="T89" s="34"/>
      <c r="U89" s="34"/>
      <c r="V89" s="34"/>
      <c r="W89" s="34"/>
      <c r="X89" s="34"/>
      <c r="Y89" s="34"/>
      <c r="Z89" s="34"/>
      <c r="AA89" s="34"/>
      <c r="AB89" s="34"/>
      <c r="AC89" s="34"/>
      <c r="AD89" s="34"/>
      <c r="AE89" s="34"/>
    </row>
  </sheetData>
  <sheetProtection algorithmName="SHA-512" hashValue="7UL0c/69umuEDI059ghO3tyRY4QP4nczaWVPSgsR92wcaeJHFsAu0WmiCz6RnPyaH8anUzYx+QGQHVpaHI8NqA==" saltValue="9MgxYtppSkwUL0Xr/FdHXAZOUzQBHpIUfJPggjAvWWTzERbiWf1a4tUkjxNaaQr3aETnmyPwlQUl0E/T7MptWg==" spinCount="100000" sheet="1" objects="1" scenarios="1" formatColumns="0" formatRows="0" autoFilter="0"/>
  <autoFilter ref="C84:K88"/>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8"/>
  <sheetViews>
    <sheetView showGridLines="0" topLeftCell="A82"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90</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184</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186</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187</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ROUND((SUM(BE88:BE257)),  2)</f>
        <v>0</v>
      </c>
      <c r="G35" s="34"/>
      <c r="H35" s="34"/>
      <c r="I35" s="124">
        <v>0.21</v>
      </c>
      <c r="J35" s="123">
        <f>ROUND(((SUM(BE88:BE257))*I35),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ROUND((SUM(BF88:BF257)),  2)</f>
        <v>0</v>
      </c>
      <c r="G36" s="34"/>
      <c r="H36" s="34"/>
      <c r="I36" s="124">
        <v>0.15</v>
      </c>
      <c r="J36" s="123">
        <f>ROUND(((SUM(BF88:BF257))*I36),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ROUND((SUM(BG88:BG257)),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ROUND((SUM(BH88:BH257)),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ROUND((SUM(BI88:BI257)),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184</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01.1 - Železniční svršek</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žst. Omlenice</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192</v>
      </c>
    </row>
    <row r="64" spans="1:47" s="9" customFormat="1" ht="24.95" customHeight="1" x14ac:dyDescent="0.2">
      <c r="B64" s="140"/>
      <c r="C64" s="141"/>
      <c r="D64" s="142" t="s">
        <v>193</v>
      </c>
      <c r="E64" s="143"/>
      <c r="F64" s="143"/>
      <c r="G64" s="143"/>
      <c r="H64" s="143"/>
      <c r="I64" s="143"/>
      <c r="J64" s="144">
        <f>J156</f>
        <v>0</v>
      </c>
      <c r="K64" s="141"/>
      <c r="L64" s="145"/>
    </row>
    <row r="65" spans="1:31" s="10" customFormat="1" ht="19.899999999999999" customHeight="1" x14ac:dyDescent="0.2">
      <c r="B65" s="146"/>
      <c r="C65" s="97"/>
      <c r="D65" s="147" t="s">
        <v>194</v>
      </c>
      <c r="E65" s="148"/>
      <c r="F65" s="148"/>
      <c r="G65" s="148"/>
      <c r="H65" s="148"/>
      <c r="I65" s="148"/>
      <c r="J65" s="149">
        <f>J157</f>
        <v>0</v>
      </c>
      <c r="K65" s="97"/>
      <c r="L65" s="150"/>
    </row>
    <row r="66" spans="1:31" s="9" customFormat="1" ht="24.95" customHeight="1" x14ac:dyDescent="0.2">
      <c r="B66" s="140"/>
      <c r="C66" s="141"/>
      <c r="D66" s="142" t="s">
        <v>195</v>
      </c>
      <c r="E66" s="143"/>
      <c r="F66" s="143"/>
      <c r="G66" s="143"/>
      <c r="H66" s="143"/>
      <c r="I66" s="143"/>
      <c r="J66" s="144">
        <f>J210</f>
        <v>0</v>
      </c>
      <c r="K66" s="141"/>
      <c r="L66" s="145"/>
    </row>
    <row r="67" spans="1:31" s="2" customFormat="1" ht="21.75" customHeight="1" x14ac:dyDescent="0.2">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customHeight="1" x14ac:dyDescent="0.2">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ht="6.95" customHeight="1" x14ac:dyDescent="0.2">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x14ac:dyDescent="0.2">
      <c r="A73" s="34"/>
      <c r="B73" s="35"/>
      <c r="C73" s="23" t="s">
        <v>196</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x14ac:dyDescent="0.2">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x14ac:dyDescent="0.2">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x14ac:dyDescent="0.2">
      <c r="A76" s="34"/>
      <c r="B76" s="35"/>
      <c r="C76" s="36"/>
      <c r="D76" s="36"/>
      <c r="E76" s="367" t="str">
        <f>E7</f>
        <v>Oprava kolejí a výhybek v úseku H. Dvořiště - Velešín na trati Č. Budějovice - Summerau</v>
      </c>
      <c r="F76" s="368"/>
      <c r="G76" s="368"/>
      <c r="H76" s="368"/>
      <c r="I76" s="36"/>
      <c r="J76" s="36"/>
      <c r="K76" s="36"/>
      <c r="L76" s="113"/>
      <c r="S76" s="34"/>
      <c r="T76" s="34"/>
      <c r="U76" s="34"/>
      <c r="V76" s="34"/>
      <c r="W76" s="34"/>
      <c r="X76" s="34"/>
      <c r="Y76" s="34"/>
      <c r="Z76" s="34"/>
      <c r="AA76" s="34"/>
      <c r="AB76" s="34"/>
      <c r="AC76" s="34"/>
      <c r="AD76" s="34"/>
      <c r="AE76" s="34"/>
    </row>
    <row r="77" spans="1:31" s="1" customFormat="1" ht="12" customHeight="1" x14ac:dyDescent="0.2">
      <c r="B77" s="21"/>
      <c r="C77" s="29" t="s">
        <v>183</v>
      </c>
      <c r="D77" s="22"/>
      <c r="E77" s="22"/>
      <c r="F77" s="22"/>
      <c r="G77" s="22"/>
      <c r="H77" s="22"/>
      <c r="I77" s="22"/>
      <c r="J77" s="22"/>
      <c r="K77" s="22"/>
      <c r="L77" s="20"/>
    </row>
    <row r="78" spans="1:31" s="2" customFormat="1" ht="16.5" customHeight="1" x14ac:dyDescent="0.2">
      <c r="A78" s="34"/>
      <c r="B78" s="35"/>
      <c r="C78" s="36"/>
      <c r="D78" s="36"/>
      <c r="E78" s="367" t="s">
        <v>184</v>
      </c>
      <c r="F78" s="366"/>
      <c r="G78" s="366"/>
      <c r="H78" s="36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185</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x14ac:dyDescent="0.2">
      <c r="A80" s="34"/>
      <c r="B80" s="35"/>
      <c r="C80" s="36"/>
      <c r="D80" s="36"/>
      <c r="E80" s="330" t="str">
        <f>E11</f>
        <v>SO 01.1 - Železniční svršek</v>
      </c>
      <c r="F80" s="366"/>
      <c r="G80" s="366"/>
      <c r="H80" s="366"/>
      <c r="I80" s="36"/>
      <c r="J80" s="36"/>
      <c r="K80" s="36"/>
      <c r="L80" s="113"/>
      <c r="S80" s="34"/>
      <c r="T80" s="34"/>
      <c r="U80" s="34"/>
      <c r="V80" s="34"/>
      <c r="W80" s="34"/>
      <c r="X80" s="34"/>
      <c r="Y80" s="34"/>
      <c r="Z80" s="34"/>
      <c r="AA80" s="34"/>
      <c r="AB80" s="34"/>
      <c r="AC80" s="34"/>
      <c r="AD80" s="34"/>
      <c r="AE80" s="34"/>
    </row>
    <row r="81" spans="1:65" s="2" customFormat="1" ht="6.95" customHeight="1" x14ac:dyDescent="0.2">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x14ac:dyDescent="0.2">
      <c r="A82" s="34"/>
      <c r="B82" s="35"/>
      <c r="C82" s="29" t="s">
        <v>22</v>
      </c>
      <c r="D82" s="36"/>
      <c r="E82" s="36"/>
      <c r="F82" s="27" t="str">
        <f>F14</f>
        <v>trať 196 dle JŘ, žst. Omlenice</v>
      </c>
      <c r="G82" s="36"/>
      <c r="H82" s="36"/>
      <c r="I82" s="29" t="s">
        <v>24</v>
      </c>
      <c r="J82" s="59" t="str">
        <f>IF(J14="","",J14)</f>
        <v>20. 1. 2021</v>
      </c>
      <c r="K82" s="36"/>
      <c r="L82" s="113"/>
      <c r="S82" s="34"/>
      <c r="T82" s="34"/>
      <c r="U82" s="34"/>
      <c r="V82" s="34"/>
      <c r="W82" s="34"/>
      <c r="X82" s="34"/>
      <c r="Y82" s="34"/>
      <c r="Z82" s="34"/>
      <c r="AA82" s="34"/>
      <c r="AB82" s="34"/>
      <c r="AC82" s="34"/>
      <c r="AD82" s="34"/>
      <c r="AE82" s="34"/>
    </row>
    <row r="83" spans="1:65" s="2" customFormat="1" ht="6.9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x14ac:dyDescent="0.2">
      <c r="A84" s="34"/>
      <c r="B84" s="35"/>
      <c r="C84" s="29" t="s">
        <v>26</v>
      </c>
      <c r="D84" s="36"/>
      <c r="E84" s="36"/>
      <c r="F84" s="27" t="str">
        <f>E17</f>
        <v xml:space="preserve">Správa železnic, s. o.,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5.2" customHeight="1" x14ac:dyDescent="0.2">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ht="10.35" customHeight="1" x14ac:dyDescent="0.2">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x14ac:dyDescent="0.2">
      <c r="A87" s="151"/>
      <c r="B87" s="152"/>
      <c r="C87" s="153" t="s">
        <v>197</v>
      </c>
      <c r="D87" s="154" t="s">
        <v>61</v>
      </c>
      <c r="E87" s="154" t="s">
        <v>57</v>
      </c>
      <c r="F87" s="154" t="s">
        <v>58</v>
      </c>
      <c r="G87" s="154" t="s">
        <v>198</v>
      </c>
      <c r="H87" s="154" t="s">
        <v>199</v>
      </c>
      <c r="I87" s="154" t="s">
        <v>200</v>
      </c>
      <c r="J87" s="154" t="s">
        <v>191</v>
      </c>
      <c r="K87" s="155" t="s">
        <v>201</v>
      </c>
      <c r="L87" s="156"/>
      <c r="M87" s="68" t="s">
        <v>35</v>
      </c>
      <c r="N87" s="69" t="s">
        <v>46</v>
      </c>
      <c r="O87" s="69" t="s">
        <v>202</v>
      </c>
      <c r="P87" s="69" t="s">
        <v>203</v>
      </c>
      <c r="Q87" s="69" t="s">
        <v>204</v>
      </c>
      <c r="R87" s="69" t="s">
        <v>205</v>
      </c>
      <c r="S87" s="69" t="s">
        <v>206</v>
      </c>
      <c r="T87" s="70" t="s">
        <v>207</v>
      </c>
      <c r="U87" s="151"/>
      <c r="V87" s="151"/>
      <c r="W87" s="151"/>
      <c r="X87" s="151"/>
      <c r="Y87" s="151"/>
      <c r="Z87" s="151"/>
      <c r="AA87" s="151"/>
      <c r="AB87" s="151"/>
      <c r="AC87" s="151"/>
      <c r="AD87" s="151"/>
      <c r="AE87" s="151"/>
    </row>
    <row r="88" spans="1:65" s="2" customFormat="1" ht="22.9" customHeight="1" x14ac:dyDescent="0.25">
      <c r="A88" s="34"/>
      <c r="B88" s="35"/>
      <c r="C88" s="75" t="s">
        <v>208</v>
      </c>
      <c r="D88" s="36"/>
      <c r="E88" s="36"/>
      <c r="F88" s="36"/>
      <c r="G88" s="36"/>
      <c r="H88" s="36"/>
      <c r="I88" s="36"/>
      <c r="J88" s="157">
        <f>BK88</f>
        <v>0</v>
      </c>
      <c r="K88" s="36"/>
      <c r="L88" s="39"/>
      <c r="M88" s="71"/>
      <c r="N88" s="158"/>
      <c r="O88" s="72"/>
      <c r="P88" s="159">
        <f>P89+SUM(P90:P156)+P210</f>
        <v>0</v>
      </c>
      <c r="Q88" s="72"/>
      <c r="R88" s="159">
        <f>R89+SUM(R90:R156)+R210</f>
        <v>110.50488</v>
      </c>
      <c r="S88" s="72"/>
      <c r="T88" s="160">
        <f>T89+SUM(T90:T156)+T210</f>
        <v>0</v>
      </c>
      <c r="U88" s="34"/>
      <c r="V88" s="34"/>
      <c r="W88" s="34"/>
      <c r="X88" s="34"/>
      <c r="Y88" s="34"/>
      <c r="Z88" s="34"/>
      <c r="AA88" s="34"/>
      <c r="AB88" s="34"/>
      <c r="AC88" s="34"/>
      <c r="AD88" s="34"/>
      <c r="AE88" s="34"/>
      <c r="AT88" s="17" t="s">
        <v>75</v>
      </c>
      <c r="AU88" s="17" t="s">
        <v>192</v>
      </c>
      <c r="BK88" s="161">
        <f>BK89+SUM(BK90:BK156)+BK210</f>
        <v>0</v>
      </c>
    </row>
    <row r="89" spans="1:65" s="2" customFormat="1" ht="16.5" customHeight="1" x14ac:dyDescent="0.2">
      <c r="A89" s="34"/>
      <c r="B89" s="35"/>
      <c r="C89" s="162" t="s">
        <v>83</v>
      </c>
      <c r="D89" s="162" t="s">
        <v>209</v>
      </c>
      <c r="E89" s="163" t="s">
        <v>210</v>
      </c>
      <c r="F89" s="164" t="s">
        <v>211</v>
      </c>
      <c r="G89" s="165" t="s">
        <v>212</v>
      </c>
      <c r="H89" s="166">
        <v>30</v>
      </c>
      <c r="I89" s="167"/>
      <c r="J89" s="168">
        <f>ROUND(I89*H89,2)</f>
        <v>0</v>
      </c>
      <c r="K89" s="164" t="s">
        <v>213</v>
      </c>
      <c r="L89" s="169"/>
      <c r="M89" s="170" t="s">
        <v>35</v>
      </c>
      <c r="N89" s="171" t="s">
        <v>47</v>
      </c>
      <c r="O89" s="64"/>
      <c r="P89" s="172">
        <f>O89*H89</f>
        <v>0</v>
      </c>
      <c r="Q89" s="172">
        <v>9.7000000000000003E-2</v>
      </c>
      <c r="R89" s="172">
        <f>Q89*H89</f>
        <v>2.91</v>
      </c>
      <c r="S89" s="172">
        <v>0</v>
      </c>
      <c r="T89" s="173">
        <f>S89*H89</f>
        <v>0</v>
      </c>
      <c r="U89" s="34"/>
      <c r="V89" s="34"/>
      <c r="W89" s="34"/>
      <c r="X89" s="34"/>
      <c r="Y89" s="34"/>
      <c r="Z89" s="34"/>
      <c r="AA89" s="34"/>
      <c r="AB89" s="34"/>
      <c r="AC89" s="34"/>
      <c r="AD89" s="34"/>
      <c r="AE89" s="34"/>
      <c r="AR89" s="174" t="s">
        <v>214</v>
      </c>
      <c r="AT89" s="174" t="s">
        <v>209</v>
      </c>
      <c r="AU89" s="174" t="s">
        <v>76</v>
      </c>
      <c r="AY89" s="17" t="s">
        <v>215</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216</v>
      </c>
      <c r="BM89" s="174" t="s">
        <v>217</v>
      </c>
    </row>
    <row r="90" spans="1:65" s="2" customFormat="1" ht="39" x14ac:dyDescent="0.2">
      <c r="A90" s="34"/>
      <c r="B90" s="35"/>
      <c r="C90" s="36"/>
      <c r="D90" s="176" t="s">
        <v>218</v>
      </c>
      <c r="E90" s="36"/>
      <c r="F90" s="177" t="s">
        <v>219</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218</v>
      </c>
      <c r="AU90" s="17" t="s">
        <v>76</v>
      </c>
    </row>
    <row r="91" spans="1:65" s="12" customFormat="1" x14ac:dyDescent="0.2">
      <c r="B91" s="181"/>
      <c r="C91" s="182"/>
      <c r="D91" s="176" t="s">
        <v>220</v>
      </c>
      <c r="E91" s="183" t="s">
        <v>35</v>
      </c>
      <c r="F91" s="184" t="s">
        <v>221</v>
      </c>
      <c r="G91" s="182"/>
      <c r="H91" s="185">
        <v>30</v>
      </c>
      <c r="I91" s="186"/>
      <c r="J91" s="182"/>
      <c r="K91" s="182"/>
      <c r="L91" s="187"/>
      <c r="M91" s="188"/>
      <c r="N91" s="189"/>
      <c r="O91" s="189"/>
      <c r="P91" s="189"/>
      <c r="Q91" s="189"/>
      <c r="R91" s="189"/>
      <c r="S91" s="189"/>
      <c r="T91" s="190"/>
      <c r="AT91" s="191" t="s">
        <v>220</v>
      </c>
      <c r="AU91" s="191" t="s">
        <v>76</v>
      </c>
      <c r="AV91" s="12" t="s">
        <v>85</v>
      </c>
      <c r="AW91" s="12" t="s">
        <v>37</v>
      </c>
      <c r="AX91" s="12" t="s">
        <v>83</v>
      </c>
      <c r="AY91" s="191" t="s">
        <v>215</v>
      </c>
    </row>
    <row r="92" spans="1:65" s="2" customFormat="1" ht="16.5" customHeight="1" x14ac:dyDescent="0.2">
      <c r="A92" s="34"/>
      <c r="B92" s="35"/>
      <c r="C92" s="162" t="s">
        <v>85</v>
      </c>
      <c r="D92" s="162" t="s">
        <v>209</v>
      </c>
      <c r="E92" s="163" t="s">
        <v>222</v>
      </c>
      <c r="F92" s="164" t="s">
        <v>223</v>
      </c>
      <c r="G92" s="165" t="s">
        <v>212</v>
      </c>
      <c r="H92" s="166">
        <v>9</v>
      </c>
      <c r="I92" s="167"/>
      <c r="J92" s="168">
        <f>ROUND(I92*H92,2)</f>
        <v>0</v>
      </c>
      <c r="K92" s="164" t="s">
        <v>213</v>
      </c>
      <c r="L92" s="169"/>
      <c r="M92" s="170" t="s">
        <v>35</v>
      </c>
      <c r="N92" s="171" t="s">
        <v>47</v>
      </c>
      <c r="O92" s="64"/>
      <c r="P92" s="172">
        <f>O92*H92</f>
        <v>0</v>
      </c>
      <c r="Q92" s="172">
        <v>9.7000000000000003E-2</v>
      </c>
      <c r="R92" s="172">
        <f>Q92*H92</f>
        <v>0.873</v>
      </c>
      <c r="S92" s="172">
        <v>0</v>
      </c>
      <c r="T92" s="173">
        <f>S92*H92</f>
        <v>0</v>
      </c>
      <c r="U92" s="34"/>
      <c r="V92" s="34"/>
      <c r="W92" s="34"/>
      <c r="X92" s="34"/>
      <c r="Y92" s="34"/>
      <c r="Z92" s="34"/>
      <c r="AA92" s="34"/>
      <c r="AB92" s="34"/>
      <c r="AC92" s="34"/>
      <c r="AD92" s="34"/>
      <c r="AE92" s="34"/>
      <c r="AR92" s="174" t="s">
        <v>224</v>
      </c>
      <c r="AT92" s="174" t="s">
        <v>209</v>
      </c>
      <c r="AU92" s="174" t="s">
        <v>76</v>
      </c>
      <c r="AY92" s="17" t="s">
        <v>215</v>
      </c>
      <c r="BE92" s="175">
        <f>IF(N92="základní",J92,0)</f>
        <v>0</v>
      </c>
      <c r="BF92" s="175">
        <f>IF(N92="snížená",J92,0)</f>
        <v>0</v>
      </c>
      <c r="BG92" s="175">
        <f>IF(N92="zákl. přenesená",J92,0)</f>
        <v>0</v>
      </c>
      <c r="BH92" s="175">
        <f>IF(N92="sníž. přenesená",J92,0)</f>
        <v>0</v>
      </c>
      <c r="BI92" s="175">
        <f>IF(N92="nulová",J92,0)</f>
        <v>0</v>
      </c>
      <c r="BJ92" s="17" t="s">
        <v>83</v>
      </c>
      <c r="BK92" s="175">
        <f>ROUND(I92*H92,2)</f>
        <v>0</v>
      </c>
      <c r="BL92" s="17" t="s">
        <v>224</v>
      </c>
      <c r="BM92" s="174" t="s">
        <v>225</v>
      </c>
    </row>
    <row r="93" spans="1:65" s="2" customFormat="1" ht="19.5" x14ac:dyDescent="0.2">
      <c r="A93" s="34"/>
      <c r="B93" s="35"/>
      <c r="C93" s="36"/>
      <c r="D93" s="176" t="s">
        <v>218</v>
      </c>
      <c r="E93" s="36"/>
      <c r="F93" s="177" t="s">
        <v>226</v>
      </c>
      <c r="G93" s="36"/>
      <c r="H93" s="36"/>
      <c r="I93" s="178"/>
      <c r="J93" s="36"/>
      <c r="K93" s="36"/>
      <c r="L93" s="39"/>
      <c r="M93" s="179"/>
      <c r="N93" s="180"/>
      <c r="O93" s="64"/>
      <c r="P93" s="64"/>
      <c r="Q93" s="64"/>
      <c r="R93" s="64"/>
      <c r="S93" s="64"/>
      <c r="T93" s="65"/>
      <c r="U93" s="34"/>
      <c r="V93" s="34"/>
      <c r="W93" s="34"/>
      <c r="X93" s="34"/>
      <c r="Y93" s="34"/>
      <c r="Z93" s="34"/>
      <c r="AA93" s="34"/>
      <c r="AB93" s="34"/>
      <c r="AC93" s="34"/>
      <c r="AD93" s="34"/>
      <c r="AE93" s="34"/>
      <c r="AT93" s="17" t="s">
        <v>218</v>
      </c>
      <c r="AU93" s="17" t="s">
        <v>76</v>
      </c>
    </row>
    <row r="94" spans="1:65" s="12" customFormat="1" x14ac:dyDescent="0.2">
      <c r="B94" s="181"/>
      <c r="C94" s="182"/>
      <c r="D94" s="176" t="s">
        <v>220</v>
      </c>
      <c r="E94" s="183" t="s">
        <v>35</v>
      </c>
      <c r="F94" s="184" t="s">
        <v>227</v>
      </c>
      <c r="G94" s="182"/>
      <c r="H94" s="185">
        <v>9</v>
      </c>
      <c r="I94" s="186"/>
      <c r="J94" s="182"/>
      <c r="K94" s="182"/>
      <c r="L94" s="187"/>
      <c r="M94" s="188"/>
      <c r="N94" s="189"/>
      <c r="O94" s="189"/>
      <c r="P94" s="189"/>
      <c r="Q94" s="189"/>
      <c r="R94" s="189"/>
      <c r="S94" s="189"/>
      <c r="T94" s="190"/>
      <c r="AT94" s="191" t="s">
        <v>220</v>
      </c>
      <c r="AU94" s="191" t="s">
        <v>76</v>
      </c>
      <c r="AV94" s="12" t="s">
        <v>85</v>
      </c>
      <c r="AW94" s="12" t="s">
        <v>37</v>
      </c>
      <c r="AX94" s="12" t="s">
        <v>83</v>
      </c>
      <c r="AY94" s="191" t="s">
        <v>215</v>
      </c>
    </row>
    <row r="95" spans="1:65" s="2" customFormat="1" ht="16.5" customHeight="1" x14ac:dyDescent="0.2">
      <c r="A95" s="34"/>
      <c r="B95" s="35"/>
      <c r="C95" s="162" t="s">
        <v>228</v>
      </c>
      <c r="D95" s="162" t="s">
        <v>209</v>
      </c>
      <c r="E95" s="163" t="s">
        <v>229</v>
      </c>
      <c r="F95" s="164" t="s">
        <v>230</v>
      </c>
      <c r="G95" s="165" t="s">
        <v>212</v>
      </c>
      <c r="H95" s="166">
        <v>6</v>
      </c>
      <c r="I95" s="167"/>
      <c r="J95" s="168">
        <f>ROUND(I95*H95,2)</f>
        <v>0</v>
      </c>
      <c r="K95" s="164" t="s">
        <v>213</v>
      </c>
      <c r="L95" s="169"/>
      <c r="M95" s="170" t="s">
        <v>35</v>
      </c>
      <c r="N95" s="171" t="s">
        <v>47</v>
      </c>
      <c r="O95" s="64"/>
      <c r="P95" s="172">
        <f>O95*H95</f>
        <v>0</v>
      </c>
      <c r="Q95" s="172">
        <v>0.10073</v>
      </c>
      <c r="R95" s="172">
        <f>Q95*H95</f>
        <v>0.60438000000000003</v>
      </c>
      <c r="S95" s="172">
        <v>0</v>
      </c>
      <c r="T95" s="173">
        <f>S95*H95</f>
        <v>0</v>
      </c>
      <c r="U95" s="34"/>
      <c r="V95" s="34"/>
      <c r="W95" s="34"/>
      <c r="X95" s="34"/>
      <c r="Y95" s="34"/>
      <c r="Z95" s="34"/>
      <c r="AA95" s="34"/>
      <c r="AB95" s="34"/>
      <c r="AC95" s="34"/>
      <c r="AD95" s="34"/>
      <c r="AE95" s="34"/>
      <c r="AR95" s="174" t="s">
        <v>224</v>
      </c>
      <c r="AT95" s="174" t="s">
        <v>209</v>
      </c>
      <c r="AU95" s="174" t="s">
        <v>76</v>
      </c>
      <c r="AY95" s="17" t="s">
        <v>215</v>
      </c>
      <c r="BE95" s="175">
        <f>IF(N95="základní",J95,0)</f>
        <v>0</v>
      </c>
      <c r="BF95" s="175">
        <f>IF(N95="snížená",J95,0)</f>
        <v>0</v>
      </c>
      <c r="BG95" s="175">
        <f>IF(N95="zákl. přenesená",J95,0)</f>
        <v>0</v>
      </c>
      <c r="BH95" s="175">
        <f>IF(N95="sníž. přenesená",J95,0)</f>
        <v>0</v>
      </c>
      <c r="BI95" s="175">
        <f>IF(N95="nulová",J95,0)</f>
        <v>0</v>
      </c>
      <c r="BJ95" s="17" t="s">
        <v>83</v>
      </c>
      <c r="BK95" s="175">
        <f>ROUND(I95*H95,2)</f>
        <v>0</v>
      </c>
      <c r="BL95" s="17" t="s">
        <v>224</v>
      </c>
      <c r="BM95" s="174" t="s">
        <v>231</v>
      </c>
    </row>
    <row r="96" spans="1:65" s="12" customFormat="1" x14ac:dyDescent="0.2">
      <c r="B96" s="181"/>
      <c r="C96" s="182"/>
      <c r="D96" s="176" t="s">
        <v>220</v>
      </c>
      <c r="E96" s="183" t="s">
        <v>35</v>
      </c>
      <c r="F96" s="184" t="s">
        <v>232</v>
      </c>
      <c r="G96" s="182"/>
      <c r="H96" s="185">
        <v>6</v>
      </c>
      <c r="I96" s="186"/>
      <c r="J96" s="182"/>
      <c r="K96" s="182"/>
      <c r="L96" s="187"/>
      <c r="M96" s="188"/>
      <c r="N96" s="189"/>
      <c r="O96" s="189"/>
      <c r="P96" s="189"/>
      <c r="Q96" s="189"/>
      <c r="R96" s="189"/>
      <c r="S96" s="189"/>
      <c r="T96" s="190"/>
      <c r="AT96" s="191" t="s">
        <v>220</v>
      </c>
      <c r="AU96" s="191" t="s">
        <v>76</v>
      </c>
      <c r="AV96" s="12" t="s">
        <v>85</v>
      </c>
      <c r="AW96" s="12" t="s">
        <v>37</v>
      </c>
      <c r="AX96" s="12" t="s">
        <v>83</v>
      </c>
      <c r="AY96" s="191" t="s">
        <v>215</v>
      </c>
    </row>
    <row r="97" spans="1:65" s="2" customFormat="1" ht="16.5" customHeight="1" x14ac:dyDescent="0.2">
      <c r="A97" s="34"/>
      <c r="B97" s="35"/>
      <c r="C97" s="162" t="s">
        <v>216</v>
      </c>
      <c r="D97" s="162" t="s">
        <v>209</v>
      </c>
      <c r="E97" s="163" t="s">
        <v>233</v>
      </c>
      <c r="F97" s="164" t="s">
        <v>234</v>
      </c>
      <c r="G97" s="165" t="s">
        <v>212</v>
      </c>
      <c r="H97" s="166">
        <v>5</v>
      </c>
      <c r="I97" s="167"/>
      <c r="J97" s="168">
        <f>ROUND(I97*H97,2)</f>
        <v>0</v>
      </c>
      <c r="K97" s="164" t="s">
        <v>213</v>
      </c>
      <c r="L97" s="169"/>
      <c r="M97" s="170" t="s">
        <v>35</v>
      </c>
      <c r="N97" s="171" t="s">
        <v>47</v>
      </c>
      <c r="O97" s="64"/>
      <c r="P97" s="172">
        <f>O97*H97</f>
        <v>0</v>
      </c>
      <c r="Q97" s="172">
        <v>0.10446</v>
      </c>
      <c r="R97" s="172">
        <f>Q97*H97</f>
        <v>0.52229999999999999</v>
      </c>
      <c r="S97" s="172">
        <v>0</v>
      </c>
      <c r="T97" s="173">
        <f>S97*H97</f>
        <v>0</v>
      </c>
      <c r="U97" s="34"/>
      <c r="V97" s="34"/>
      <c r="W97" s="34"/>
      <c r="X97" s="34"/>
      <c r="Y97" s="34"/>
      <c r="Z97" s="34"/>
      <c r="AA97" s="34"/>
      <c r="AB97" s="34"/>
      <c r="AC97" s="34"/>
      <c r="AD97" s="34"/>
      <c r="AE97" s="34"/>
      <c r="AR97" s="174" t="s">
        <v>224</v>
      </c>
      <c r="AT97" s="174" t="s">
        <v>209</v>
      </c>
      <c r="AU97" s="174" t="s">
        <v>76</v>
      </c>
      <c r="AY97" s="17" t="s">
        <v>215</v>
      </c>
      <c r="BE97" s="175">
        <f>IF(N97="základní",J97,0)</f>
        <v>0</v>
      </c>
      <c r="BF97" s="175">
        <f>IF(N97="snížená",J97,0)</f>
        <v>0</v>
      </c>
      <c r="BG97" s="175">
        <f>IF(N97="zákl. přenesená",J97,0)</f>
        <v>0</v>
      </c>
      <c r="BH97" s="175">
        <f>IF(N97="sníž. přenesená",J97,0)</f>
        <v>0</v>
      </c>
      <c r="BI97" s="175">
        <f>IF(N97="nulová",J97,0)</f>
        <v>0</v>
      </c>
      <c r="BJ97" s="17" t="s">
        <v>83</v>
      </c>
      <c r="BK97" s="175">
        <f>ROUND(I97*H97,2)</f>
        <v>0</v>
      </c>
      <c r="BL97" s="17" t="s">
        <v>224</v>
      </c>
      <c r="BM97" s="174" t="s">
        <v>235</v>
      </c>
    </row>
    <row r="98" spans="1:65" s="12" customFormat="1" x14ac:dyDescent="0.2">
      <c r="B98" s="181"/>
      <c r="C98" s="182"/>
      <c r="D98" s="176" t="s">
        <v>220</v>
      </c>
      <c r="E98" s="183" t="s">
        <v>35</v>
      </c>
      <c r="F98" s="184" t="s">
        <v>236</v>
      </c>
      <c r="G98" s="182"/>
      <c r="H98" s="185">
        <v>5</v>
      </c>
      <c r="I98" s="186"/>
      <c r="J98" s="182"/>
      <c r="K98" s="182"/>
      <c r="L98" s="187"/>
      <c r="M98" s="188"/>
      <c r="N98" s="189"/>
      <c r="O98" s="189"/>
      <c r="P98" s="189"/>
      <c r="Q98" s="189"/>
      <c r="R98" s="189"/>
      <c r="S98" s="189"/>
      <c r="T98" s="190"/>
      <c r="AT98" s="191" t="s">
        <v>220</v>
      </c>
      <c r="AU98" s="191" t="s">
        <v>76</v>
      </c>
      <c r="AV98" s="12" t="s">
        <v>85</v>
      </c>
      <c r="AW98" s="12" t="s">
        <v>37</v>
      </c>
      <c r="AX98" s="12" t="s">
        <v>83</v>
      </c>
      <c r="AY98" s="191" t="s">
        <v>215</v>
      </c>
    </row>
    <row r="99" spans="1:65" s="2" customFormat="1" ht="16.5" customHeight="1" x14ac:dyDescent="0.2">
      <c r="A99" s="34"/>
      <c r="B99" s="35"/>
      <c r="C99" s="162" t="s">
        <v>237</v>
      </c>
      <c r="D99" s="162" t="s">
        <v>209</v>
      </c>
      <c r="E99" s="163" t="s">
        <v>238</v>
      </c>
      <c r="F99" s="164" t="s">
        <v>239</v>
      </c>
      <c r="G99" s="165" t="s">
        <v>212</v>
      </c>
      <c r="H99" s="166">
        <v>4</v>
      </c>
      <c r="I99" s="167"/>
      <c r="J99" s="168">
        <f>ROUND(I99*H99,2)</f>
        <v>0</v>
      </c>
      <c r="K99" s="164" t="s">
        <v>213</v>
      </c>
      <c r="L99" s="169"/>
      <c r="M99" s="170" t="s">
        <v>35</v>
      </c>
      <c r="N99" s="171" t="s">
        <v>47</v>
      </c>
      <c r="O99" s="64"/>
      <c r="P99" s="172">
        <f>O99*H99</f>
        <v>0</v>
      </c>
      <c r="Q99" s="172">
        <v>0.10818999999999999</v>
      </c>
      <c r="R99" s="172">
        <f>Q99*H99</f>
        <v>0.43275999999999998</v>
      </c>
      <c r="S99" s="172">
        <v>0</v>
      </c>
      <c r="T99" s="173">
        <f>S99*H99</f>
        <v>0</v>
      </c>
      <c r="U99" s="34"/>
      <c r="V99" s="34"/>
      <c r="W99" s="34"/>
      <c r="X99" s="34"/>
      <c r="Y99" s="34"/>
      <c r="Z99" s="34"/>
      <c r="AA99" s="34"/>
      <c r="AB99" s="34"/>
      <c r="AC99" s="34"/>
      <c r="AD99" s="34"/>
      <c r="AE99" s="34"/>
      <c r="AR99" s="174" t="s">
        <v>224</v>
      </c>
      <c r="AT99" s="174" t="s">
        <v>209</v>
      </c>
      <c r="AU99" s="174" t="s">
        <v>76</v>
      </c>
      <c r="AY99" s="17" t="s">
        <v>215</v>
      </c>
      <c r="BE99" s="175">
        <f>IF(N99="základní",J99,0)</f>
        <v>0</v>
      </c>
      <c r="BF99" s="175">
        <f>IF(N99="snížená",J99,0)</f>
        <v>0</v>
      </c>
      <c r="BG99" s="175">
        <f>IF(N99="zákl. přenesená",J99,0)</f>
        <v>0</v>
      </c>
      <c r="BH99" s="175">
        <f>IF(N99="sníž. přenesená",J99,0)</f>
        <v>0</v>
      </c>
      <c r="BI99" s="175">
        <f>IF(N99="nulová",J99,0)</f>
        <v>0</v>
      </c>
      <c r="BJ99" s="17" t="s">
        <v>83</v>
      </c>
      <c r="BK99" s="175">
        <f>ROUND(I99*H99,2)</f>
        <v>0</v>
      </c>
      <c r="BL99" s="17" t="s">
        <v>224</v>
      </c>
      <c r="BM99" s="174" t="s">
        <v>240</v>
      </c>
    </row>
    <row r="100" spans="1:65" s="12" customFormat="1" x14ac:dyDescent="0.2">
      <c r="B100" s="181"/>
      <c r="C100" s="182"/>
      <c r="D100" s="176" t="s">
        <v>220</v>
      </c>
      <c r="E100" s="183" t="s">
        <v>35</v>
      </c>
      <c r="F100" s="184" t="s">
        <v>241</v>
      </c>
      <c r="G100" s="182"/>
      <c r="H100" s="185">
        <v>4</v>
      </c>
      <c r="I100" s="186"/>
      <c r="J100" s="182"/>
      <c r="K100" s="182"/>
      <c r="L100" s="187"/>
      <c r="M100" s="188"/>
      <c r="N100" s="189"/>
      <c r="O100" s="189"/>
      <c r="P100" s="189"/>
      <c r="Q100" s="189"/>
      <c r="R100" s="189"/>
      <c r="S100" s="189"/>
      <c r="T100" s="190"/>
      <c r="AT100" s="191" t="s">
        <v>220</v>
      </c>
      <c r="AU100" s="191" t="s">
        <v>76</v>
      </c>
      <c r="AV100" s="12" t="s">
        <v>85</v>
      </c>
      <c r="AW100" s="12" t="s">
        <v>37</v>
      </c>
      <c r="AX100" s="12" t="s">
        <v>83</v>
      </c>
      <c r="AY100" s="191" t="s">
        <v>215</v>
      </c>
    </row>
    <row r="101" spans="1:65" s="2" customFormat="1" ht="16.5" customHeight="1" x14ac:dyDescent="0.2">
      <c r="A101" s="34"/>
      <c r="B101" s="35"/>
      <c r="C101" s="162" t="s">
        <v>242</v>
      </c>
      <c r="D101" s="162" t="s">
        <v>209</v>
      </c>
      <c r="E101" s="163" t="s">
        <v>243</v>
      </c>
      <c r="F101" s="164" t="s">
        <v>244</v>
      </c>
      <c r="G101" s="165" t="s">
        <v>212</v>
      </c>
      <c r="H101" s="166">
        <v>3</v>
      </c>
      <c r="I101" s="167"/>
      <c r="J101" s="168">
        <f>ROUND(I101*H101,2)</f>
        <v>0</v>
      </c>
      <c r="K101" s="164" t="s">
        <v>213</v>
      </c>
      <c r="L101" s="169"/>
      <c r="M101" s="170" t="s">
        <v>35</v>
      </c>
      <c r="N101" s="171" t="s">
        <v>47</v>
      </c>
      <c r="O101" s="64"/>
      <c r="P101" s="172">
        <f>O101*H101</f>
        <v>0</v>
      </c>
      <c r="Q101" s="172">
        <v>0.11192000000000001</v>
      </c>
      <c r="R101" s="172">
        <f>Q101*H101</f>
        <v>0.33576</v>
      </c>
      <c r="S101" s="172">
        <v>0</v>
      </c>
      <c r="T101" s="173">
        <f>S101*H101</f>
        <v>0</v>
      </c>
      <c r="U101" s="34"/>
      <c r="V101" s="34"/>
      <c r="W101" s="34"/>
      <c r="X101" s="34"/>
      <c r="Y101" s="34"/>
      <c r="Z101" s="34"/>
      <c r="AA101" s="34"/>
      <c r="AB101" s="34"/>
      <c r="AC101" s="34"/>
      <c r="AD101" s="34"/>
      <c r="AE101" s="34"/>
      <c r="AR101" s="174" t="s">
        <v>224</v>
      </c>
      <c r="AT101" s="174" t="s">
        <v>209</v>
      </c>
      <c r="AU101" s="174" t="s">
        <v>76</v>
      </c>
      <c r="AY101" s="17" t="s">
        <v>215</v>
      </c>
      <c r="BE101" s="175">
        <f>IF(N101="základní",J101,0)</f>
        <v>0</v>
      </c>
      <c r="BF101" s="175">
        <f>IF(N101="snížená",J101,0)</f>
        <v>0</v>
      </c>
      <c r="BG101" s="175">
        <f>IF(N101="zákl. přenesená",J101,0)</f>
        <v>0</v>
      </c>
      <c r="BH101" s="175">
        <f>IF(N101="sníž. přenesená",J101,0)</f>
        <v>0</v>
      </c>
      <c r="BI101" s="175">
        <f>IF(N101="nulová",J101,0)</f>
        <v>0</v>
      </c>
      <c r="BJ101" s="17" t="s">
        <v>83</v>
      </c>
      <c r="BK101" s="175">
        <f>ROUND(I101*H101,2)</f>
        <v>0</v>
      </c>
      <c r="BL101" s="17" t="s">
        <v>224</v>
      </c>
      <c r="BM101" s="174" t="s">
        <v>245</v>
      </c>
    </row>
    <row r="102" spans="1:65" s="12" customFormat="1" x14ac:dyDescent="0.2">
      <c r="B102" s="181"/>
      <c r="C102" s="182"/>
      <c r="D102" s="176" t="s">
        <v>220</v>
      </c>
      <c r="E102" s="183" t="s">
        <v>35</v>
      </c>
      <c r="F102" s="184" t="s">
        <v>246</v>
      </c>
      <c r="G102" s="182"/>
      <c r="H102" s="185">
        <v>3</v>
      </c>
      <c r="I102" s="186"/>
      <c r="J102" s="182"/>
      <c r="K102" s="182"/>
      <c r="L102" s="187"/>
      <c r="M102" s="188"/>
      <c r="N102" s="189"/>
      <c r="O102" s="189"/>
      <c r="P102" s="189"/>
      <c r="Q102" s="189"/>
      <c r="R102" s="189"/>
      <c r="S102" s="189"/>
      <c r="T102" s="190"/>
      <c r="AT102" s="191" t="s">
        <v>220</v>
      </c>
      <c r="AU102" s="191" t="s">
        <v>76</v>
      </c>
      <c r="AV102" s="12" t="s">
        <v>85</v>
      </c>
      <c r="AW102" s="12" t="s">
        <v>37</v>
      </c>
      <c r="AX102" s="12" t="s">
        <v>83</v>
      </c>
      <c r="AY102" s="191" t="s">
        <v>215</v>
      </c>
    </row>
    <row r="103" spans="1:65" s="2" customFormat="1" ht="16.5" customHeight="1" x14ac:dyDescent="0.2">
      <c r="A103" s="34"/>
      <c r="B103" s="35"/>
      <c r="C103" s="162" t="s">
        <v>247</v>
      </c>
      <c r="D103" s="162" t="s">
        <v>209</v>
      </c>
      <c r="E103" s="163" t="s">
        <v>248</v>
      </c>
      <c r="F103" s="164" t="s">
        <v>249</v>
      </c>
      <c r="G103" s="165" t="s">
        <v>212</v>
      </c>
      <c r="H103" s="166">
        <v>3</v>
      </c>
      <c r="I103" s="167"/>
      <c r="J103" s="168">
        <f>ROUND(I103*H103,2)</f>
        <v>0</v>
      </c>
      <c r="K103" s="164" t="s">
        <v>213</v>
      </c>
      <c r="L103" s="169"/>
      <c r="M103" s="170" t="s">
        <v>35</v>
      </c>
      <c r="N103" s="171" t="s">
        <v>47</v>
      </c>
      <c r="O103" s="64"/>
      <c r="P103" s="172">
        <f>O103*H103</f>
        <v>0</v>
      </c>
      <c r="Q103" s="172">
        <v>0.11565</v>
      </c>
      <c r="R103" s="172">
        <f>Q103*H103</f>
        <v>0.34694999999999998</v>
      </c>
      <c r="S103" s="172">
        <v>0</v>
      </c>
      <c r="T103" s="173">
        <f>S103*H103</f>
        <v>0</v>
      </c>
      <c r="U103" s="34"/>
      <c r="V103" s="34"/>
      <c r="W103" s="34"/>
      <c r="X103" s="34"/>
      <c r="Y103" s="34"/>
      <c r="Z103" s="34"/>
      <c r="AA103" s="34"/>
      <c r="AB103" s="34"/>
      <c r="AC103" s="34"/>
      <c r="AD103" s="34"/>
      <c r="AE103" s="34"/>
      <c r="AR103" s="174" t="s">
        <v>224</v>
      </c>
      <c r="AT103" s="174" t="s">
        <v>209</v>
      </c>
      <c r="AU103" s="174" t="s">
        <v>76</v>
      </c>
      <c r="AY103" s="17" t="s">
        <v>215</v>
      </c>
      <c r="BE103" s="175">
        <f>IF(N103="základní",J103,0)</f>
        <v>0</v>
      </c>
      <c r="BF103" s="175">
        <f>IF(N103="snížená",J103,0)</f>
        <v>0</v>
      </c>
      <c r="BG103" s="175">
        <f>IF(N103="zákl. přenesená",J103,0)</f>
        <v>0</v>
      </c>
      <c r="BH103" s="175">
        <f>IF(N103="sníž. přenesená",J103,0)</f>
        <v>0</v>
      </c>
      <c r="BI103" s="175">
        <f>IF(N103="nulová",J103,0)</f>
        <v>0</v>
      </c>
      <c r="BJ103" s="17" t="s">
        <v>83</v>
      </c>
      <c r="BK103" s="175">
        <f>ROUND(I103*H103,2)</f>
        <v>0</v>
      </c>
      <c r="BL103" s="17" t="s">
        <v>224</v>
      </c>
      <c r="BM103" s="174" t="s">
        <v>250</v>
      </c>
    </row>
    <row r="104" spans="1:65" s="12" customFormat="1" x14ac:dyDescent="0.2">
      <c r="B104" s="181"/>
      <c r="C104" s="182"/>
      <c r="D104" s="176" t="s">
        <v>220</v>
      </c>
      <c r="E104" s="183" t="s">
        <v>35</v>
      </c>
      <c r="F104" s="184" t="s">
        <v>246</v>
      </c>
      <c r="G104" s="182"/>
      <c r="H104" s="185">
        <v>3</v>
      </c>
      <c r="I104" s="186"/>
      <c r="J104" s="182"/>
      <c r="K104" s="182"/>
      <c r="L104" s="187"/>
      <c r="M104" s="188"/>
      <c r="N104" s="189"/>
      <c r="O104" s="189"/>
      <c r="P104" s="189"/>
      <c r="Q104" s="189"/>
      <c r="R104" s="189"/>
      <c r="S104" s="189"/>
      <c r="T104" s="190"/>
      <c r="AT104" s="191" t="s">
        <v>220</v>
      </c>
      <c r="AU104" s="191" t="s">
        <v>76</v>
      </c>
      <c r="AV104" s="12" t="s">
        <v>85</v>
      </c>
      <c r="AW104" s="12" t="s">
        <v>37</v>
      </c>
      <c r="AX104" s="12" t="s">
        <v>83</v>
      </c>
      <c r="AY104" s="191" t="s">
        <v>215</v>
      </c>
    </row>
    <row r="105" spans="1:65" s="2" customFormat="1" ht="16.5" customHeight="1" x14ac:dyDescent="0.2">
      <c r="A105" s="34"/>
      <c r="B105" s="35"/>
      <c r="C105" s="162" t="s">
        <v>214</v>
      </c>
      <c r="D105" s="162" t="s">
        <v>209</v>
      </c>
      <c r="E105" s="163" t="s">
        <v>251</v>
      </c>
      <c r="F105" s="164" t="s">
        <v>252</v>
      </c>
      <c r="G105" s="165" t="s">
        <v>212</v>
      </c>
      <c r="H105" s="166">
        <v>2</v>
      </c>
      <c r="I105" s="167"/>
      <c r="J105" s="168">
        <f>ROUND(I105*H105,2)</f>
        <v>0</v>
      </c>
      <c r="K105" s="164" t="s">
        <v>213</v>
      </c>
      <c r="L105" s="169"/>
      <c r="M105" s="170" t="s">
        <v>35</v>
      </c>
      <c r="N105" s="171" t="s">
        <v>47</v>
      </c>
      <c r="O105" s="64"/>
      <c r="P105" s="172">
        <f>O105*H105</f>
        <v>0</v>
      </c>
      <c r="Q105" s="172">
        <v>0.11938</v>
      </c>
      <c r="R105" s="172">
        <f>Q105*H105</f>
        <v>0.23876</v>
      </c>
      <c r="S105" s="172">
        <v>0</v>
      </c>
      <c r="T105" s="173">
        <f>S105*H105</f>
        <v>0</v>
      </c>
      <c r="U105" s="34"/>
      <c r="V105" s="34"/>
      <c r="W105" s="34"/>
      <c r="X105" s="34"/>
      <c r="Y105" s="34"/>
      <c r="Z105" s="34"/>
      <c r="AA105" s="34"/>
      <c r="AB105" s="34"/>
      <c r="AC105" s="34"/>
      <c r="AD105" s="34"/>
      <c r="AE105" s="34"/>
      <c r="AR105" s="174" t="s">
        <v>224</v>
      </c>
      <c r="AT105" s="174" t="s">
        <v>209</v>
      </c>
      <c r="AU105" s="174" t="s">
        <v>76</v>
      </c>
      <c r="AY105" s="17" t="s">
        <v>215</v>
      </c>
      <c r="BE105" s="175">
        <f>IF(N105="základní",J105,0)</f>
        <v>0</v>
      </c>
      <c r="BF105" s="175">
        <f>IF(N105="snížená",J105,0)</f>
        <v>0</v>
      </c>
      <c r="BG105" s="175">
        <f>IF(N105="zákl. přenesená",J105,0)</f>
        <v>0</v>
      </c>
      <c r="BH105" s="175">
        <f>IF(N105="sníž. přenesená",J105,0)</f>
        <v>0</v>
      </c>
      <c r="BI105" s="175">
        <f>IF(N105="nulová",J105,0)</f>
        <v>0</v>
      </c>
      <c r="BJ105" s="17" t="s">
        <v>83</v>
      </c>
      <c r="BK105" s="175">
        <f>ROUND(I105*H105,2)</f>
        <v>0</v>
      </c>
      <c r="BL105" s="17" t="s">
        <v>224</v>
      </c>
      <c r="BM105" s="174" t="s">
        <v>253</v>
      </c>
    </row>
    <row r="106" spans="1:65" s="12" customFormat="1" x14ac:dyDescent="0.2">
      <c r="B106" s="181"/>
      <c r="C106" s="182"/>
      <c r="D106" s="176" t="s">
        <v>220</v>
      </c>
      <c r="E106" s="183" t="s">
        <v>35</v>
      </c>
      <c r="F106" s="184" t="s">
        <v>254</v>
      </c>
      <c r="G106" s="182"/>
      <c r="H106" s="185">
        <v>2</v>
      </c>
      <c r="I106" s="186"/>
      <c r="J106" s="182"/>
      <c r="K106" s="182"/>
      <c r="L106" s="187"/>
      <c r="M106" s="188"/>
      <c r="N106" s="189"/>
      <c r="O106" s="189"/>
      <c r="P106" s="189"/>
      <c r="Q106" s="189"/>
      <c r="R106" s="189"/>
      <c r="S106" s="189"/>
      <c r="T106" s="190"/>
      <c r="AT106" s="191" t="s">
        <v>220</v>
      </c>
      <c r="AU106" s="191" t="s">
        <v>76</v>
      </c>
      <c r="AV106" s="12" t="s">
        <v>85</v>
      </c>
      <c r="AW106" s="12" t="s">
        <v>37</v>
      </c>
      <c r="AX106" s="12" t="s">
        <v>83</v>
      </c>
      <c r="AY106" s="191" t="s">
        <v>215</v>
      </c>
    </row>
    <row r="107" spans="1:65" s="2" customFormat="1" ht="16.5" customHeight="1" x14ac:dyDescent="0.2">
      <c r="A107" s="34"/>
      <c r="B107" s="35"/>
      <c r="C107" s="162" t="s">
        <v>255</v>
      </c>
      <c r="D107" s="162" t="s">
        <v>209</v>
      </c>
      <c r="E107" s="163" t="s">
        <v>256</v>
      </c>
      <c r="F107" s="164" t="s">
        <v>257</v>
      </c>
      <c r="G107" s="165" t="s">
        <v>212</v>
      </c>
      <c r="H107" s="166">
        <v>3</v>
      </c>
      <c r="I107" s="167"/>
      <c r="J107" s="168">
        <f>ROUND(I107*H107,2)</f>
        <v>0</v>
      </c>
      <c r="K107" s="164" t="s">
        <v>213</v>
      </c>
      <c r="L107" s="169"/>
      <c r="M107" s="170" t="s">
        <v>35</v>
      </c>
      <c r="N107" s="171" t="s">
        <v>47</v>
      </c>
      <c r="O107" s="64"/>
      <c r="P107" s="172">
        <f>O107*H107</f>
        <v>0</v>
      </c>
      <c r="Q107" s="172">
        <v>0.12311999999999999</v>
      </c>
      <c r="R107" s="172">
        <f>Q107*H107</f>
        <v>0.36935999999999997</v>
      </c>
      <c r="S107" s="172">
        <v>0</v>
      </c>
      <c r="T107" s="173">
        <f>S107*H107</f>
        <v>0</v>
      </c>
      <c r="U107" s="34"/>
      <c r="V107" s="34"/>
      <c r="W107" s="34"/>
      <c r="X107" s="34"/>
      <c r="Y107" s="34"/>
      <c r="Z107" s="34"/>
      <c r="AA107" s="34"/>
      <c r="AB107" s="34"/>
      <c r="AC107" s="34"/>
      <c r="AD107" s="34"/>
      <c r="AE107" s="34"/>
      <c r="AR107" s="174" t="s">
        <v>224</v>
      </c>
      <c r="AT107" s="174" t="s">
        <v>209</v>
      </c>
      <c r="AU107" s="174" t="s">
        <v>76</v>
      </c>
      <c r="AY107" s="17" t="s">
        <v>215</v>
      </c>
      <c r="BE107" s="175">
        <f>IF(N107="základní",J107,0)</f>
        <v>0</v>
      </c>
      <c r="BF107" s="175">
        <f>IF(N107="snížená",J107,0)</f>
        <v>0</v>
      </c>
      <c r="BG107" s="175">
        <f>IF(N107="zákl. přenesená",J107,0)</f>
        <v>0</v>
      </c>
      <c r="BH107" s="175">
        <f>IF(N107="sníž. přenesená",J107,0)</f>
        <v>0</v>
      </c>
      <c r="BI107" s="175">
        <f>IF(N107="nulová",J107,0)</f>
        <v>0</v>
      </c>
      <c r="BJ107" s="17" t="s">
        <v>83</v>
      </c>
      <c r="BK107" s="175">
        <f>ROUND(I107*H107,2)</f>
        <v>0</v>
      </c>
      <c r="BL107" s="17" t="s">
        <v>224</v>
      </c>
      <c r="BM107" s="174" t="s">
        <v>258</v>
      </c>
    </row>
    <row r="108" spans="1:65" s="12" customFormat="1" x14ac:dyDescent="0.2">
      <c r="B108" s="181"/>
      <c r="C108" s="182"/>
      <c r="D108" s="176" t="s">
        <v>220</v>
      </c>
      <c r="E108" s="183" t="s">
        <v>35</v>
      </c>
      <c r="F108" s="184" t="s">
        <v>246</v>
      </c>
      <c r="G108" s="182"/>
      <c r="H108" s="185">
        <v>3</v>
      </c>
      <c r="I108" s="186"/>
      <c r="J108" s="182"/>
      <c r="K108" s="182"/>
      <c r="L108" s="187"/>
      <c r="M108" s="188"/>
      <c r="N108" s="189"/>
      <c r="O108" s="189"/>
      <c r="P108" s="189"/>
      <c r="Q108" s="189"/>
      <c r="R108" s="189"/>
      <c r="S108" s="189"/>
      <c r="T108" s="190"/>
      <c r="AT108" s="191" t="s">
        <v>220</v>
      </c>
      <c r="AU108" s="191" t="s">
        <v>76</v>
      </c>
      <c r="AV108" s="12" t="s">
        <v>85</v>
      </c>
      <c r="AW108" s="12" t="s">
        <v>37</v>
      </c>
      <c r="AX108" s="12" t="s">
        <v>83</v>
      </c>
      <c r="AY108" s="191" t="s">
        <v>215</v>
      </c>
    </row>
    <row r="109" spans="1:65" s="2" customFormat="1" ht="16.5" customHeight="1" x14ac:dyDescent="0.2">
      <c r="A109" s="34"/>
      <c r="B109" s="35"/>
      <c r="C109" s="162" t="s">
        <v>259</v>
      </c>
      <c r="D109" s="162" t="s">
        <v>209</v>
      </c>
      <c r="E109" s="163" t="s">
        <v>260</v>
      </c>
      <c r="F109" s="164" t="s">
        <v>261</v>
      </c>
      <c r="G109" s="165" t="s">
        <v>212</v>
      </c>
      <c r="H109" s="166">
        <v>3</v>
      </c>
      <c r="I109" s="167"/>
      <c r="J109" s="168">
        <f>ROUND(I109*H109,2)</f>
        <v>0</v>
      </c>
      <c r="K109" s="164" t="s">
        <v>213</v>
      </c>
      <c r="L109" s="169"/>
      <c r="M109" s="170" t="s">
        <v>35</v>
      </c>
      <c r="N109" s="171" t="s">
        <v>47</v>
      </c>
      <c r="O109" s="64"/>
      <c r="P109" s="172">
        <f>O109*H109</f>
        <v>0</v>
      </c>
      <c r="Q109" s="172">
        <v>0.12684999999999999</v>
      </c>
      <c r="R109" s="172">
        <f>Q109*H109</f>
        <v>0.38054999999999994</v>
      </c>
      <c r="S109" s="172">
        <v>0</v>
      </c>
      <c r="T109" s="173">
        <f>S109*H109</f>
        <v>0</v>
      </c>
      <c r="U109" s="34"/>
      <c r="V109" s="34"/>
      <c r="W109" s="34"/>
      <c r="X109" s="34"/>
      <c r="Y109" s="34"/>
      <c r="Z109" s="34"/>
      <c r="AA109" s="34"/>
      <c r="AB109" s="34"/>
      <c r="AC109" s="34"/>
      <c r="AD109" s="34"/>
      <c r="AE109" s="34"/>
      <c r="AR109" s="174" t="s">
        <v>224</v>
      </c>
      <c r="AT109" s="174" t="s">
        <v>209</v>
      </c>
      <c r="AU109" s="174" t="s">
        <v>76</v>
      </c>
      <c r="AY109" s="17" t="s">
        <v>215</v>
      </c>
      <c r="BE109" s="175">
        <f>IF(N109="základní",J109,0)</f>
        <v>0</v>
      </c>
      <c r="BF109" s="175">
        <f>IF(N109="snížená",J109,0)</f>
        <v>0</v>
      </c>
      <c r="BG109" s="175">
        <f>IF(N109="zákl. přenesená",J109,0)</f>
        <v>0</v>
      </c>
      <c r="BH109" s="175">
        <f>IF(N109="sníž. přenesená",J109,0)</f>
        <v>0</v>
      </c>
      <c r="BI109" s="175">
        <f>IF(N109="nulová",J109,0)</f>
        <v>0</v>
      </c>
      <c r="BJ109" s="17" t="s">
        <v>83</v>
      </c>
      <c r="BK109" s="175">
        <f>ROUND(I109*H109,2)</f>
        <v>0</v>
      </c>
      <c r="BL109" s="17" t="s">
        <v>224</v>
      </c>
      <c r="BM109" s="174" t="s">
        <v>262</v>
      </c>
    </row>
    <row r="110" spans="1:65" s="12" customFormat="1" x14ac:dyDescent="0.2">
      <c r="B110" s="181"/>
      <c r="C110" s="182"/>
      <c r="D110" s="176" t="s">
        <v>220</v>
      </c>
      <c r="E110" s="183" t="s">
        <v>35</v>
      </c>
      <c r="F110" s="184" t="s">
        <v>246</v>
      </c>
      <c r="G110" s="182"/>
      <c r="H110" s="185">
        <v>3</v>
      </c>
      <c r="I110" s="186"/>
      <c r="J110" s="182"/>
      <c r="K110" s="182"/>
      <c r="L110" s="187"/>
      <c r="M110" s="188"/>
      <c r="N110" s="189"/>
      <c r="O110" s="189"/>
      <c r="P110" s="189"/>
      <c r="Q110" s="189"/>
      <c r="R110" s="189"/>
      <c r="S110" s="189"/>
      <c r="T110" s="190"/>
      <c r="AT110" s="191" t="s">
        <v>220</v>
      </c>
      <c r="AU110" s="191" t="s">
        <v>76</v>
      </c>
      <c r="AV110" s="12" t="s">
        <v>85</v>
      </c>
      <c r="AW110" s="12" t="s">
        <v>37</v>
      </c>
      <c r="AX110" s="12" t="s">
        <v>83</v>
      </c>
      <c r="AY110" s="191" t="s">
        <v>215</v>
      </c>
    </row>
    <row r="111" spans="1:65" s="2" customFormat="1" ht="16.5" customHeight="1" x14ac:dyDescent="0.2">
      <c r="A111" s="34"/>
      <c r="B111" s="35"/>
      <c r="C111" s="162" t="s">
        <v>263</v>
      </c>
      <c r="D111" s="162" t="s">
        <v>209</v>
      </c>
      <c r="E111" s="163" t="s">
        <v>264</v>
      </c>
      <c r="F111" s="164" t="s">
        <v>265</v>
      </c>
      <c r="G111" s="165" t="s">
        <v>212</v>
      </c>
      <c r="H111" s="166">
        <v>3</v>
      </c>
      <c r="I111" s="167"/>
      <c r="J111" s="168">
        <f>ROUND(I111*H111,2)</f>
        <v>0</v>
      </c>
      <c r="K111" s="164" t="s">
        <v>213</v>
      </c>
      <c r="L111" s="169"/>
      <c r="M111" s="170" t="s">
        <v>35</v>
      </c>
      <c r="N111" s="171" t="s">
        <v>47</v>
      </c>
      <c r="O111" s="64"/>
      <c r="P111" s="172">
        <f>O111*H111</f>
        <v>0</v>
      </c>
      <c r="Q111" s="172">
        <v>0.13058</v>
      </c>
      <c r="R111" s="172">
        <f>Q111*H111</f>
        <v>0.39173999999999998</v>
      </c>
      <c r="S111" s="172">
        <v>0</v>
      </c>
      <c r="T111" s="173">
        <f>S111*H111</f>
        <v>0</v>
      </c>
      <c r="U111" s="34"/>
      <c r="V111" s="34"/>
      <c r="W111" s="34"/>
      <c r="X111" s="34"/>
      <c r="Y111" s="34"/>
      <c r="Z111" s="34"/>
      <c r="AA111" s="34"/>
      <c r="AB111" s="34"/>
      <c r="AC111" s="34"/>
      <c r="AD111" s="34"/>
      <c r="AE111" s="34"/>
      <c r="AR111" s="174" t="s">
        <v>224</v>
      </c>
      <c r="AT111" s="174" t="s">
        <v>209</v>
      </c>
      <c r="AU111" s="174" t="s">
        <v>76</v>
      </c>
      <c r="AY111" s="17" t="s">
        <v>215</v>
      </c>
      <c r="BE111" s="175">
        <f>IF(N111="základní",J111,0)</f>
        <v>0</v>
      </c>
      <c r="BF111" s="175">
        <f>IF(N111="snížená",J111,0)</f>
        <v>0</v>
      </c>
      <c r="BG111" s="175">
        <f>IF(N111="zákl. přenesená",J111,0)</f>
        <v>0</v>
      </c>
      <c r="BH111" s="175">
        <f>IF(N111="sníž. přenesená",J111,0)</f>
        <v>0</v>
      </c>
      <c r="BI111" s="175">
        <f>IF(N111="nulová",J111,0)</f>
        <v>0</v>
      </c>
      <c r="BJ111" s="17" t="s">
        <v>83</v>
      </c>
      <c r="BK111" s="175">
        <f>ROUND(I111*H111,2)</f>
        <v>0</v>
      </c>
      <c r="BL111" s="17" t="s">
        <v>224</v>
      </c>
      <c r="BM111" s="174" t="s">
        <v>266</v>
      </c>
    </row>
    <row r="112" spans="1:65" s="12" customFormat="1" x14ac:dyDescent="0.2">
      <c r="B112" s="181"/>
      <c r="C112" s="182"/>
      <c r="D112" s="176" t="s">
        <v>220</v>
      </c>
      <c r="E112" s="183" t="s">
        <v>35</v>
      </c>
      <c r="F112" s="184" t="s">
        <v>246</v>
      </c>
      <c r="G112" s="182"/>
      <c r="H112" s="185">
        <v>3</v>
      </c>
      <c r="I112" s="186"/>
      <c r="J112" s="182"/>
      <c r="K112" s="182"/>
      <c r="L112" s="187"/>
      <c r="M112" s="188"/>
      <c r="N112" s="189"/>
      <c r="O112" s="189"/>
      <c r="P112" s="189"/>
      <c r="Q112" s="189"/>
      <c r="R112" s="189"/>
      <c r="S112" s="189"/>
      <c r="T112" s="190"/>
      <c r="AT112" s="191" t="s">
        <v>220</v>
      </c>
      <c r="AU112" s="191" t="s">
        <v>76</v>
      </c>
      <c r="AV112" s="12" t="s">
        <v>85</v>
      </c>
      <c r="AW112" s="12" t="s">
        <v>37</v>
      </c>
      <c r="AX112" s="12" t="s">
        <v>83</v>
      </c>
      <c r="AY112" s="191" t="s">
        <v>215</v>
      </c>
    </row>
    <row r="113" spans="1:65" s="2" customFormat="1" ht="16.5" customHeight="1" x14ac:dyDescent="0.2">
      <c r="A113" s="34"/>
      <c r="B113" s="35"/>
      <c r="C113" s="162" t="s">
        <v>267</v>
      </c>
      <c r="D113" s="162" t="s">
        <v>209</v>
      </c>
      <c r="E113" s="163" t="s">
        <v>268</v>
      </c>
      <c r="F113" s="164" t="s">
        <v>269</v>
      </c>
      <c r="G113" s="165" t="s">
        <v>212</v>
      </c>
      <c r="H113" s="166">
        <v>1</v>
      </c>
      <c r="I113" s="167"/>
      <c r="J113" s="168">
        <f>ROUND(I113*H113,2)</f>
        <v>0</v>
      </c>
      <c r="K113" s="164" t="s">
        <v>213</v>
      </c>
      <c r="L113" s="169"/>
      <c r="M113" s="170" t="s">
        <v>35</v>
      </c>
      <c r="N113" s="171" t="s">
        <v>47</v>
      </c>
      <c r="O113" s="64"/>
      <c r="P113" s="172">
        <f>O113*H113</f>
        <v>0</v>
      </c>
      <c r="Q113" s="172">
        <v>0.13431000000000001</v>
      </c>
      <c r="R113" s="172">
        <f>Q113*H113</f>
        <v>0.13431000000000001</v>
      </c>
      <c r="S113" s="172">
        <v>0</v>
      </c>
      <c r="T113" s="173">
        <f>S113*H113</f>
        <v>0</v>
      </c>
      <c r="U113" s="34"/>
      <c r="V113" s="34"/>
      <c r="W113" s="34"/>
      <c r="X113" s="34"/>
      <c r="Y113" s="34"/>
      <c r="Z113" s="34"/>
      <c r="AA113" s="34"/>
      <c r="AB113" s="34"/>
      <c r="AC113" s="34"/>
      <c r="AD113" s="34"/>
      <c r="AE113" s="34"/>
      <c r="AR113" s="174" t="s">
        <v>224</v>
      </c>
      <c r="AT113" s="174" t="s">
        <v>209</v>
      </c>
      <c r="AU113" s="174" t="s">
        <v>76</v>
      </c>
      <c r="AY113" s="17" t="s">
        <v>215</v>
      </c>
      <c r="BE113" s="175">
        <f>IF(N113="základní",J113,0)</f>
        <v>0</v>
      </c>
      <c r="BF113" s="175">
        <f>IF(N113="snížená",J113,0)</f>
        <v>0</v>
      </c>
      <c r="BG113" s="175">
        <f>IF(N113="zákl. přenesená",J113,0)</f>
        <v>0</v>
      </c>
      <c r="BH113" s="175">
        <f>IF(N113="sníž. přenesená",J113,0)</f>
        <v>0</v>
      </c>
      <c r="BI113" s="175">
        <f>IF(N113="nulová",J113,0)</f>
        <v>0</v>
      </c>
      <c r="BJ113" s="17" t="s">
        <v>83</v>
      </c>
      <c r="BK113" s="175">
        <f>ROUND(I113*H113,2)</f>
        <v>0</v>
      </c>
      <c r="BL113" s="17" t="s">
        <v>224</v>
      </c>
      <c r="BM113" s="174" t="s">
        <v>270</v>
      </c>
    </row>
    <row r="114" spans="1:65" s="12" customFormat="1" x14ac:dyDescent="0.2">
      <c r="B114" s="181"/>
      <c r="C114" s="182"/>
      <c r="D114" s="176" t="s">
        <v>220</v>
      </c>
      <c r="E114" s="183" t="s">
        <v>35</v>
      </c>
      <c r="F114" s="184" t="s">
        <v>271</v>
      </c>
      <c r="G114" s="182"/>
      <c r="H114" s="185">
        <v>1</v>
      </c>
      <c r="I114" s="186"/>
      <c r="J114" s="182"/>
      <c r="K114" s="182"/>
      <c r="L114" s="187"/>
      <c r="M114" s="188"/>
      <c r="N114" s="189"/>
      <c r="O114" s="189"/>
      <c r="P114" s="189"/>
      <c r="Q114" s="189"/>
      <c r="R114" s="189"/>
      <c r="S114" s="189"/>
      <c r="T114" s="190"/>
      <c r="AT114" s="191" t="s">
        <v>220</v>
      </c>
      <c r="AU114" s="191" t="s">
        <v>76</v>
      </c>
      <c r="AV114" s="12" t="s">
        <v>85</v>
      </c>
      <c r="AW114" s="12" t="s">
        <v>37</v>
      </c>
      <c r="AX114" s="12" t="s">
        <v>83</v>
      </c>
      <c r="AY114" s="191" t="s">
        <v>215</v>
      </c>
    </row>
    <row r="115" spans="1:65" s="2" customFormat="1" ht="16.5" customHeight="1" x14ac:dyDescent="0.2">
      <c r="A115" s="34"/>
      <c r="B115" s="35"/>
      <c r="C115" s="162" t="s">
        <v>272</v>
      </c>
      <c r="D115" s="162" t="s">
        <v>209</v>
      </c>
      <c r="E115" s="163" t="s">
        <v>273</v>
      </c>
      <c r="F115" s="164" t="s">
        <v>274</v>
      </c>
      <c r="G115" s="165" t="s">
        <v>212</v>
      </c>
      <c r="H115" s="166">
        <v>2</v>
      </c>
      <c r="I115" s="167"/>
      <c r="J115" s="168">
        <f>ROUND(I115*H115,2)</f>
        <v>0</v>
      </c>
      <c r="K115" s="164" t="s">
        <v>213</v>
      </c>
      <c r="L115" s="169"/>
      <c r="M115" s="170" t="s">
        <v>35</v>
      </c>
      <c r="N115" s="171" t="s">
        <v>47</v>
      </c>
      <c r="O115" s="64"/>
      <c r="P115" s="172">
        <f>O115*H115</f>
        <v>0</v>
      </c>
      <c r="Q115" s="172">
        <v>0.13804</v>
      </c>
      <c r="R115" s="172">
        <f>Q115*H115</f>
        <v>0.27607999999999999</v>
      </c>
      <c r="S115" s="172">
        <v>0</v>
      </c>
      <c r="T115" s="173">
        <f>S115*H115</f>
        <v>0</v>
      </c>
      <c r="U115" s="34"/>
      <c r="V115" s="34"/>
      <c r="W115" s="34"/>
      <c r="X115" s="34"/>
      <c r="Y115" s="34"/>
      <c r="Z115" s="34"/>
      <c r="AA115" s="34"/>
      <c r="AB115" s="34"/>
      <c r="AC115" s="34"/>
      <c r="AD115" s="34"/>
      <c r="AE115" s="34"/>
      <c r="AR115" s="174" t="s">
        <v>224</v>
      </c>
      <c r="AT115" s="174" t="s">
        <v>209</v>
      </c>
      <c r="AU115" s="174" t="s">
        <v>76</v>
      </c>
      <c r="AY115" s="17" t="s">
        <v>215</v>
      </c>
      <c r="BE115" s="175">
        <f>IF(N115="základní",J115,0)</f>
        <v>0</v>
      </c>
      <c r="BF115" s="175">
        <f>IF(N115="snížená",J115,0)</f>
        <v>0</v>
      </c>
      <c r="BG115" s="175">
        <f>IF(N115="zákl. přenesená",J115,0)</f>
        <v>0</v>
      </c>
      <c r="BH115" s="175">
        <f>IF(N115="sníž. přenesená",J115,0)</f>
        <v>0</v>
      </c>
      <c r="BI115" s="175">
        <f>IF(N115="nulová",J115,0)</f>
        <v>0</v>
      </c>
      <c r="BJ115" s="17" t="s">
        <v>83</v>
      </c>
      <c r="BK115" s="175">
        <f>ROUND(I115*H115,2)</f>
        <v>0</v>
      </c>
      <c r="BL115" s="17" t="s">
        <v>224</v>
      </c>
      <c r="BM115" s="174" t="s">
        <v>275</v>
      </c>
    </row>
    <row r="116" spans="1:65" s="12" customFormat="1" x14ac:dyDescent="0.2">
      <c r="B116" s="181"/>
      <c r="C116" s="182"/>
      <c r="D116" s="176" t="s">
        <v>220</v>
      </c>
      <c r="E116" s="183" t="s">
        <v>35</v>
      </c>
      <c r="F116" s="184" t="s">
        <v>254</v>
      </c>
      <c r="G116" s="182"/>
      <c r="H116" s="185">
        <v>2</v>
      </c>
      <c r="I116" s="186"/>
      <c r="J116" s="182"/>
      <c r="K116" s="182"/>
      <c r="L116" s="187"/>
      <c r="M116" s="188"/>
      <c r="N116" s="189"/>
      <c r="O116" s="189"/>
      <c r="P116" s="189"/>
      <c r="Q116" s="189"/>
      <c r="R116" s="189"/>
      <c r="S116" s="189"/>
      <c r="T116" s="190"/>
      <c r="AT116" s="191" t="s">
        <v>220</v>
      </c>
      <c r="AU116" s="191" t="s">
        <v>76</v>
      </c>
      <c r="AV116" s="12" t="s">
        <v>85</v>
      </c>
      <c r="AW116" s="12" t="s">
        <v>37</v>
      </c>
      <c r="AX116" s="12" t="s">
        <v>83</v>
      </c>
      <c r="AY116" s="191" t="s">
        <v>215</v>
      </c>
    </row>
    <row r="117" spans="1:65" s="2" customFormat="1" ht="16.5" customHeight="1" x14ac:dyDescent="0.2">
      <c r="A117" s="34"/>
      <c r="B117" s="35"/>
      <c r="C117" s="162" t="s">
        <v>276</v>
      </c>
      <c r="D117" s="162" t="s">
        <v>209</v>
      </c>
      <c r="E117" s="163" t="s">
        <v>277</v>
      </c>
      <c r="F117" s="164" t="s">
        <v>278</v>
      </c>
      <c r="G117" s="165" t="s">
        <v>212</v>
      </c>
      <c r="H117" s="166">
        <v>2</v>
      </c>
      <c r="I117" s="167"/>
      <c r="J117" s="168">
        <f>ROUND(I117*H117,2)</f>
        <v>0</v>
      </c>
      <c r="K117" s="164" t="s">
        <v>213</v>
      </c>
      <c r="L117" s="169"/>
      <c r="M117" s="170" t="s">
        <v>35</v>
      </c>
      <c r="N117" s="171" t="s">
        <v>47</v>
      </c>
      <c r="O117" s="64"/>
      <c r="P117" s="172">
        <f>O117*H117</f>
        <v>0</v>
      </c>
      <c r="Q117" s="172">
        <v>0.14177000000000001</v>
      </c>
      <c r="R117" s="172">
        <f>Q117*H117</f>
        <v>0.28354000000000001</v>
      </c>
      <c r="S117" s="172">
        <v>0</v>
      </c>
      <c r="T117" s="173">
        <f>S117*H117</f>
        <v>0</v>
      </c>
      <c r="U117" s="34"/>
      <c r="V117" s="34"/>
      <c r="W117" s="34"/>
      <c r="X117" s="34"/>
      <c r="Y117" s="34"/>
      <c r="Z117" s="34"/>
      <c r="AA117" s="34"/>
      <c r="AB117" s="34"/>
      <c r="AC117" s="34"/>
      <c r="AD117" s="34"/>
      <c r="AE117" s="34"/>
      <c r="AR117" s="174" t="s">
        <v>224</v>
      </c>
      <c r="AT117" s="174" t="s">
        <v>209</v>
      </c>
      <c r="AU117" s="174" t="s">
        <v>76</v>
      </c>
      <c r="AY117" s="17" t="s">
        <v>215</v>
      </c>
      <c r="BE117" s="175">
        <f>IF(N117="základní",J117,0)</f>
        <v>0</v>
      </c>
      <c r="BF117" s="175">
        <f>IF(N117="snížená",J117,0)</f>
        <v>0</v>
      </c>
      <c r="BG117" s="175">
        <f>IF(N117="zákl. přenesená",J117,0)</f>
        <v>0</v>
      </c>
      <c r="BH117" s="175">
        <f>IF(N117="sníž. přenesená",J117,0)</f>
        <v>0</v>
      </c>
      <c r="BI117" s="175">
        <f>IF(N117="nulová",J117,0)</f>
        <v>0</v>
      </c>
      <c r="BJ117" s="17" t="s">
        <v>83</v>
      </c>
      <c r="BK117" s="175">
        <f>ROUND(I117*H117,2)</f>
        <v>0</v>
      </c>
      <c r="BL117" s="17" t="s">
        <v>224</v>
      </c>
      <c r="BM117" s="174" t="s">
        <v>279</v>
      </c>
    </row>
    <row r="118" spans="1:65" s="12" customFormat="1" x14ac:dyDescent="0.2">
      <c r="B118" s="181"/>
      <c r="C118" s="182"/>
      <c r="D118" s="176" t="s">
        <v>220</v>
      </c>
      <c r="E118" s="183" t="s">
        <v>35</v>
      </c>
      <c r="F118" s="184" t="s">
        <v>254</v>
      </c>
      <c r="G118" s="182"/>
      <c r="H118" s="185">
        <v>2</v>
      </c>
      <c r="I118" s="186"/>
      <c r="J118" s="182"/>
      <c r="K118" s="182"/>
      <c r="L118" s="187"/>
      <c r="M118" s="188"/>
      <c r="N118" s="189"/>
      <c r="O118" s="189"/>
      <c r="P118" s="189"/>
      <c r="Q118" s="189"/>
      <c r="R118" s="189"/>
      <c r="S118" s="189"/>
      <c r="T118" s="190"/>
      <c r="AT118" s="191" t="s">
        <v>220</v>
      </c>
      <c r="AU118" s="191" t="s">
        <v>76</v>
      </c>
      <c r="AV118" s="12" t="s">
        <v>85</v>
      </c>
      <c r="AW118" s="12" t="s">
        <v>37</v>
      </c>
      <c r="AX118" s="12" t="s">
        <v>83</v>
      </c>
      <c r="AY118" s="191" t="s">
        <v>215</v>
      </c>
    </row>
    <row r="119" spans="1:65" s="2" customFormat="1" ht="16.5" customHeight="1" x14ac:dyDescent="0.2">
      <c r="A119" s="34"/>
      <c r="B119" s="35"/>
      <c r="C119" s="162" t="s">
        <v>8</v>
      </c>
      <c r="D119" s="162" t="s">
        <v>209</v>
      </c>
      <c r="E119" s="163" t="s">
        <v>280</v>
      </c>
      <c r="F119" s="164" t="s">
        <v>281</v>
      </c>
      <c r="G119" s="165" t="s">
        <v>212</v>
      </c>
      <c r="H119" s="166">
        <v>1</v>
      </c>
      <c r="I119" s="167"/>
      <c r="J119" s="168">
        <f>ROUND(I119*H119,2)</f>
        <v>0</v>
      </c>
      <c r="K119" s="164" t="s">
        <v>213</v>
      </c>
      <c r="L119" s="169"/>
      <c r="M119" s="170" t="s">
        <v>35</v>
      </c>
      <c r="N119" s="171" t="s">
        <v>47</v>
      </c>
      <c r="O119" s="64"/>
      <c r="P119" s="172">
        <f>O119*H119</f>
        <v>0</v>
      </c>
      <c r="Q119" s="172">
        <v>0.14549999999999999</v>
      </c>
      <c r="R119" s="172">
        <f>Q119*H119</f>
        <v>0.14549999999999999</v>
      </c>
      <c r="S119" s="172">
        <v>0</v>
      </c>
      <c r="T119" s="173">
        <f>S119*H119</f>
        <v>0</v>
      </c>
      <c r="U119" s="34"/>
      <c r="V119" s="34"/>
      <c r="W119" s="34"/>
      <c r="X119" s="34"/>
      <c r="Y119" s="34"/>
      <c r="Z119" s="34"/>
      <c r="AA119" s="34"/>
      <c r="AB119" s="34"/>
      <c r="AC119" s="34"/>
      <c r="AD119" s="34"/>
      <c r="AE119" s="34"/>
      <c r="AR119" s="174" t="s">
        <v>224</v>
      </c>
      <c r="AT119" s="174" t="s">
        <v>209</v>
      </c>
      <c r="AU119" s="174" t="s">
        <v>76</v>
      </c>
      <c r="AY119" s="17" t="s">
        <v>215</v>
      </c>
      <c r="BE119" s="175">
        <f>IF(N119="základní",J119,0)</f>
        <v>0</v>
      </c>
      <c r="BF119" s="175">
        <f>IF(N119="snížená",J119,0)</f>
        <v>0</v>
      </c>
      <c r="BG119" s="175">
        <f>IF(N119="zákl. přenesená",J119,0)</f>
        <v>0</v>
      </c>
      <c r="BH119" s="175">
        <f>IF(N119="sníž. přenesená",J119,0)</f>
        <v>0</v>
      </c>
      <c r="BI119" s="175">
        <f>IF(N119="nulová",J119,0)</f>
        <v>0</v>
      </c>
      <c r="BJ119" s="17" t="s">
        <v>83</v>
      </c>
      <c r="BK119" s="175">
        <f>ROUND(I119*H119,2)</f>
        <v>0</v>
      </c>
      <c r="BL119" s="17" t="s">
        <v>224</v>
      </c>
      <c r="BM119" s="174" t="s">
        <v>282</v>
      </c>
    </row>
    <row r="120" spans="1:65" s="12" customFormat="1" x14ac:dyDescent="0.2">
      <c r="B120" s="181"/>
      <c r="C120" s="182"/>
      <c r="D120" s="176" t="s">
        <v>220</v>
      </c>
      <c r="E120" s="183" t="s">
        <v>35</v>
      </c>
      <c r="F120" s="184" t="s">
        <v>271</v>
      </c>
      <c r="G120" s="182"/>
      <c r="H120" s="185">
        <v>1</v>
      </c>
      <c r="I120" s="186"/>
      <c r="J120" s="182"/>
      <c r="K120" s="182"/>
      <c r="L120" s="187"/>
      <c r="M120" s="188"/>
      <c r="N120" s="189"/>
      <c r="O120" s="189"/>
      <c r="P120" s="189"/>
      <c r="Q120" s="189"/>
      <c r="R120" s="189"/>
      <c r="S120" s="189"/>
      <c r="T120" s="190"/>
      <c r="AT120" s="191" t="s">
        <v>220</v>
      </c>
      <c r="AU120" s="191" t="s">
        <v>76</v>
      </c>
      <c r="AV120" s="12" t="s">
        <v>85</v>
      </c>
      <c r="AW120" s="12" t="s">
        <v>37</v>
      </c>
      <c r="AX120" s="12" t="s">
        <v>83</v>
      </c>
      <c r="AY120" s="191" t="s">
        <v>215</v>
      </c>
    </row>
    <row r="121" spans="1:65" s="2" customFormat="1" ht="16.5" customHeight="1" x14ac:dyDescent="0.2">
      <c r="A121" s="34"/>
      <c r="B121" s="35"/>
      <c r="C121" s="162" t="s">
        <v>283</v>
      </c>
      <c r="D121" s="162" t="s">
        <v>209</v>
      </c>
      <c r="E121" s="163" t="s">
        <v>284</v>
      </c>
      <c r="F121" s="164" t="s">
        <v>285</v>
      </c>
      <c r="G121" s="165" t="s">
        <v>212</v>
      </c>
      <c r="H121" s="166">
        <v>3</v>
      </c>
      <c r="I121" s="167"/>
      <c r="J121" s="168">
        <f>ROUND(I121*H121,2)</f>
        <v>0</v>
      </c>
      <c r="K121" s="164" t="s">
        <v>213</v>
      </c>
      <c r="L121" s="169"/>
      <c r="M121" s="170" t="s">
        <v>35</v>
      </c>
      <c r="N121" s="171" t="s">
        <v>47</v>
      </c>
      <c r="O121" s="64"/>
      <c r="P121" s="172">
        <f>O121*H121</f>
        <v>0</v>
      </c>
      <c r="Q121" s="172">
        <v>0.14923</v>
      </c>
      <c r="R121" s="172">
        <f>Q121*H121</f>
        <v>0.44769000000000003</v>
      </c>
      <c r="S121" s="172">
        <v>0</v>
      </c>
      <c r="T121" s="173">
        <f>S121*H121</f>
        <v>0</v>
      </c>
      <c r="U121" s="34"/>
      <c r="V121" s="34"/>
      <c r="W121" s="34"/>
      <c r="X121" s="34"/>
      <c r="Y121" s="34"/>
      <c r="Z121" s="34"/>
      <c r="AA121" s="34"/>
      <c r="AB121" s="34"/>
      <c r="AC121" s="34"/>
      <c r="AD121" s="34"/>
      <c r="AE121" s="34"/>
      <c r="AR121" s="174" t="s">
        <v>224</v>
      </c>
      <c r="AT121" s="174" t="s">
        <v>209</v>
      </c>
      <c r="AU121" s="174" t="s">
        <v>76</v>
      </c>
      <c r="AY121" s="17" t="s">
        <v>215</v>
      </c>
      <c r="BE121" s="175">
        <f>IF(N121="základní",J121,0)</f>
        <v>0</v>
      </c>
      <c r="BF121" s="175">
        <f>IF(N121="snížená",J121,0)</f>
        <v>0</v>
      </c>
      <c r="BG121" s="175">
        <f>IF(N121="zákl. přenesená",J121,0)</f>
        <v>0</v>
      </c>
      <c r="BH121" s="175">
        <f>IF(N121="sníž. přenesená",J121,0)</f>
        <v>0</v>
      </c>
      <c r="BI121" s="175">
        <f>IF(N121="nulová",J121,0)</f>
        <v>0</v>
      </c>
      <c r="BJ121" s="17" t="s">
        <v>83</v>
      </c>
      <c r="BK121" s="175">
        <f>ROUND(I121*H121,2)</f>
        <v>0</v>
      </c>
      <c r="BL121" s="17" t="s">
        <v>224</v>
      </c>
      <c r="BM121" s="174" t="s">
        <v>286</v>
      </c>
    </row>
    <row r="122" spans="1:65" s="12" customFormat="1" x14ac:dyDescent="0.2">
      <c r="B122" s="181"/>
      <c r="C122" s="182"/>
      <c r="D122" s="176" t="s">
        <v>220</v>
      </c>
      <c r="E122" s="183" t="s">
        <v>35</v>
      </c>
      <c r="F122" s="184" t="s">
        <v>246</v>
      </c>
      <c r="G122" s="182"/>
      <c r="H122" s="185">
        <v>3</v>
      </c>
      <c r="I122" s="186"/>
      <c r="J122" s="182"/>
      <c r="K122" s="182"/>
      <c r="L122" s="187"/>
      <c r="M122" s="188"/>
      <c r="N122" s="189"/>
      <c r="O122" s="189"/>
      <c r="P122" s="189"/>
      <c r="Q122" s="189"/>
      <c r="R122" s="189"/>
      <c r="S122" s="189"/>
      <c r="T122" s="190"/>
      <c r="AT122" s="191" t="s">
        <v>220</v>
      </c>
      <c r="AU122" s="191" t="s">
        <v>76</v>
      </c>
      <c r="AV122" s="12" t="s">
        <v>85</v>
      </c>
      <c r="AW122" s="12" t="s">
        <v>37</v>
      </c>
      <c r="AX122" s="12" t="s">
        <v>83</v>
      </c>
      <c r="AY122" s="191" t="s">
        <v>215</v>
      </c>
    </row>
    <row r="123" spans="1:65" s="2" customFormat="1" ht="16.5" customHeight="1" x14ac:dyDescent="0.2">
      <c r="A123" s="34"/>
      <c r="B123" s="35"/>
      <c r="C123" s="162" t="s">
        <v>287</v>
      </c>
      <c r="D123" s="162" t="s">
        <v>209</v>
      </c>
      <c r="E123" s="163" t="s">
        <v>288</v>
      </c>
      <c r="F123" s="164" t="s">
        <v>289</v>
      </c>
      <c r="G123" s="165" t="s">
        <v>212</v>
      </c>
      <c r="H123" s="166">
        <v>2</v>
      </c>
      <c r="I123" s="167"/>
      <c r="J123" s="168">
        <f>ROUND(I123*H123,2)</f>
        <v>0</v>
      </c>
      <c r="K123" s="164" t="s">
        <v>213</v>
      </c>
      <c r="L123" s="169"/>
      <c r="M123" s="170" t="s">
        <v>35</v>
      </c>
      <c r="N123" s="171" t="s">
        <v>47</v>
      </c>
      <c r="O123" s="64"/>
      <c r="P123" s="172">
        <f>O123*H123</f>
        <v>0</v>
      </c>
      <c r="Q123" s="172">
        <v>0.15296000000000001</v>
      </c>
      <c r="R123" s="172">
        <f>Q123*H123</f>
        <v>0.30592000000000003</v>
      </c>
      <c r="S123" s="172">
        <v>0</v>
      </c>
      <c r="T123" s="173">
        <f>S123*H123</f>
        <v>0</v>
      </c>
      <c r="U123" s="34"/>
      <c r="V123" s="34"/>
      <c r="W123" s="34"/>
      <c r="X123" s="34"/>
      <c r="Y123" s="34"/>
      <c r="Z123" s="34"/>
      <c r="AA123" s="34"/>
      <c r="AB123" s="34"/>
      <c r="AC123" s="34"/>
      <c r="AD123" s="34"/>
      <c r="AE123" s="34"/>
      <c r="AR123" s="174" t="s">
        <v>224</v>
      </c>
      <c r="AT123" s="174" t="s">
        <v>209</v>
      </c>
      <c r="AU123" s="174" t="s">
        <v>76</v>
      </c>
      <c r="AY123" s="17" t="s">
        <v>215</v>
      </c>
      <c r="BE123" s="175">
        <f>IF(N123="základní",J123,0)</f>
        <v>0</v>
      </c>
      <c r="BF123" s="175">
        <f>IF(N123="snížená",J123,0)</f>
        <v>0</v>
      </c>
      <c r="BG123" s="175">
        <f>IF(N123="zákl. přenesená",J123,0)</f>
        <v>0</v>
      </c>
      <c r="BH123" s="175">
        <f>IF(N123="sníž. přenesená",J123,0)</f>
        <v>0</v>
      </c>
      <c r="BI123" s="175">
        <f>IF(N123="nulová",J123,0)</f>
        <v>0</v>
      </c>
      <c r="BJ123" s="17" t="s">
        <v>83</v>
      </c>
      <c r="BK123" s="175">
        <f>ROUND(I123*H123,2)</f>
        <v>0</v>
      </c>
      <c r="BL123" s="17" t="s">
        <v>224</v>
      </c>
      <c r="BM123" s="174" t="s">
        <v>290</v>
      </c>
    </row>
    <row r="124" spans="1:65" s="12" customFormat="1" x14ac:dyDescent="0.2">
      <c r="B124" s="181"/>
      <c r="C124" s="182"/>
      <c r="D124" s="176" t="s">
        <v>220</v>
      </c>
      <c r="E124" s="183" t="s">
        <v>35</v>
      </c>
      <c r="F124" s="184" t="s">
        <v>254</v>
      </c>
      <c r="G124" s="182"/>
      <c r="H124" s="185">
        <v>2</v>
      </c>
      <c r="I124" s="186"/>
      <c r="J124" s="182"/>
      <c r="K124" s="182"/>
      <c r="L124" s="187"/>
      <c r="M124" s="188"/>
      <c r="N124" s="189"/>
      <c r="O124" s="189"/>
      <c r="P124" s="189"/>
      <c r="Q124" s="189"/>
      <c r="R124" s="189"/>
      <c r="S124" s="189"/>
      <c r="T124" s="190"/>
      <c r="AT124" s="191" t="s">
        <v>220</v>
      </c>
      <c r="AU124" s="191" t="s">
        <v>76</v>
      </c>
      <c r="AV124" s="12" t="s">
        <v>85</v>
      </c>
      <c r="AW124" s="12" t="s">
        <v>37</v>
      </c>
      <c r="AX124" s="12" t="s">
        <v>83</v>
      </c>
      <c r="AY124" s="191" t="s">
        <v>215</v>
      </c>
    </row>
    <row r="125" spans="1:65" s="2" customFormat="1" ht="16.5" customHeight="1" x14ac:dyDescent="0.2">
      <c r="A125" s="34"/>
      <c r="B125" s="35"/>
      <c r="C125" s="162" t="s">
        <v>291</v>
      </c>
      <c r="D125" s="162" t="s">
        <v>209</v>
      </c>
      <c r="E125" s="163" t="s">
        <v>292</v>
      </c>
      <c r="F125" s="164" t="s">
        <v>293</v>
      </c>
      <c r="G125" s="165" t="s">
        <v>212</v>
      </c>
      <c r="H125" s="166">
        <v>1</v>
      </c>
      <c r="I125" s="167"/>
      <c r="J125" s="168">
        <f>ROUND(I125*H125,2)</f>
        <v>0</v>
      </c>
      <c r="K125" s="164" t="s">
        <v>213</v>
      </c>
      <c r="L125" s="169"/>
      <c r="M125" s="170" t="s">
        <v>35</v>
      </c>
      <c r="N125" s="171" t="s">
        <v>47</v>
      </c>
      <c r="O125" s="64"/>
      <c r="P125" s="172">
        <f>O125*H125</f>
        <v>0</v>
      </c>
      <c r="Q125" s="172">
        <v>0.15669</v>
      </c>
      <c r="R125" s="172">
        <f>Q125*H125</f>
        <v>0.15669</v>
      </c>
      <c r="S125" s="172">
        <v>0</v>
      </c>
      <c r="T125" s="173">
        <f>S125*H125</f>
        <v>0</v>
      </c>
      <c r="U125" s="34"/>
      <c r="V125" s="34"/>
      <c r="W125" s="34"/>
      <c r="X125" s="34"/>
      <c r="Y125" s="34"/>
      <c r="Z125" s="34"/>
      <c r="AA125" s="34"/>
      <c r="AB125" s="34"/>
      <c r="AC125" s="34"/>
      <c r="AD125" s="34"/>
      <c r="AE125" s="34"/>
      <c r="AR125" s="174" t="s">
        <v>224</v>
      </c>
      <c r="AT125" s="174" t="s">
        <v>209</v>
      </c>
      <c r="AU125" s="174" t="s">
        <v>76</v>
      </c>
      <c r="AY125" s="17" t="s">
        <v>215</v>
      </c>
      <c r="BE125" s="175">
        <f>IF(N125="základní",J125,0)</f>
        <v>0</v>
      </c>
      <c r="BF125" s="175">
        <f>IF(N125="snížená",J125,0)</f>
        <v>0</v>
      </c>
      <c r="BG125" s="175">
        <f>IF(N125="zákl. přenesená",J125,0)</f>
        <v>0</v>
      </c>
      <c r="BH125" s="175">
        <f>IF(N125="sníž. přenesená",J125,0)</f>
        <v>0</v>
      </c>
      <c r="BI125" s="175">
        <f>IF(N125="nulová",J125,0)</f>
        <v>0</v>
      </c>
      <c r="BJ125" s="17" t="s">
        <v>83</v>
      </c>
      <c r="BK125" s="175">
        <f>ROUND(I125*H125,2)</f>
        <v>0</v>
      </c>
      <c r="BL125" s="17" t="s">
        <v>224</v>
      </c>
      <c r="BM125" s="174" t="s">
        <v>294</v>
      </c>
    </row>
    <row r="126" spans="1:65" s="12" customFormat="1" x14ac:dyDescent="0.2">
      <c r="B126" s="181"/>
      <c r="C126" s="182"/>
      <c r="D126" s="176" t="s">
        <v>220</v>
      </c>
      <c r="E126" s="183" t="s">
        <v>35</v>
      </c>
      <c r="F126" s="184" t="s">
        <v>271</v>
      </c>
      <c r="G126" s="182"/>
      <c r="H126" s="185">
        <v>1</v>
      </c>
      <c r="I126" s="186"/>
      <c r="J126" s="182"/>
      <c r="K126" s="182"/>
      <c r="L126" s="187"/>
      <c r="M126" s="188"/>
      <c r="N126" s="189"/>
      <c r="O126" s="189"/>
      <c r="P126" s="189"/>
      <c r="Q126" s="189"/>
      <c r="R126" s="189"/>
      <c r="S126" s="189"/>
      <c r="T126" s="190"/>
      <c r="AT126" s="191" t="s">
        <v>220</v>
      </c>
      <c r="AU126" s="191" t="s">
        <v>76</v>
      </c>
      <c r="AV126" s="12" t="s">
        <v>85</v>
      </c>
      <c r="AW126" s="12" t="s">
        <v>37</v>
      </c>
      <c r="AX126" s="12" t="s">
        <v>83</v>
      </c>
      <c r="AY126" s="191" t="s">
        <v>215</v>
      </c>
    </row>
    <row r="127" spans="1:65" s="2" customFormat="1" ht="16.5" customHeight="1" x14ac:dyDescent="0.2">
      <c r="A127" s="34"/>
      <c r="B127" s="35"/>
      <c r="C127" s="162" t="s">
        <v>295</v>
      </c>
      <c r="D127" s="162" t="s">
        <v>209</v>
      </c>
      <c r="E127" s="163" t="s">
        <v>296</v>
      </c>
      <c r="F127" s="164" t="s">
        <v>297</v>
      </c>
      <c r="G127" s="165" t="s">
        <v>212</v>
      </c>
      <c r="H127" s="166">
        <v>1</v>
      </c>
      <c r="I127" s="167"/>
      <c r="J127" s="168">
        <f>ROUND(I127*H127,2)</f>
        <v>0</v>
      </c>
      <c r="K127" s="164" t="s">
        <v>213</v>
      </c>
      <c r="L127" s="169"/>
      <c r="M127" s="170" t="s">
        <v>35</v>
      </c>
      <c r="N127" s="171" t="s">
        <v>47</v>
      </c>
      <c r="O127" s="64"/>
      <c r="P127" s="172">
        <f>O127*H127</f>
        <v>0</v>
      </c>
      <c r="Q127" s="172">
        <v>0.16042000000000001</v>
      </c>
      <c r="R127" s="172">
        <f>Q127*H127</f>
        <v>0.16042000000000001</v>
      </c>
      <c r="S127" s="172">
        <v>0</v>
      </c>
      <c r="T127" s="173">
        <f>S127*H127</f>
        <v>0</v>
      </c>
      <c r="U127" s="34"/>
      <c r="V127" s="34"/>
      <c r="W127" s="34"/>
      <c r="X127" s="34"/>
      <c r="Y127" s="34"/>
      <c r="Z127" s="34"/>
      <c r="AA127" s="34"/>
      <c r="AB127" s="34"/>
      <c r="AC127" s="34"/>
      <c r="AD127" s="34"/>
      <c r="AE127" s="34"/>
      <c r="AR127" s="174" t="s">
        <v>224</v>
      </c>
      <c r="AT127" s="174" t="s">
        <v>209</v>
      </c>
      <c r="AU127" s="174" t="s">
        <v>76</v>
      </c>
      <c r="AY127" s="17" t="s">
        <v>215</v>
      </c>
      <c r="BE127" s="175">
        <f>IF(N127="základní",J127,0)</f>
        <v>0</v>
      </c>
      <c r="BF127" s="175">
        <f>IF(N127="snížená",J127,0)</f>
        <v>0</v>
      </c>
      <c r="BG127" s="175">
        <f>IF(N127="zákl. přenesená",J127,0)</f>
        <v>0</v>
      </c>
      <c r="BH127" s="175">
        <f>IF(N127="sníž. přenesená",J127,0)</f>
        <v>0</v>
      </c>
      <c r="BI127" s="175">
        <f>IF(N127="nulová",J127,0)</f>
        <v>0</v>
      </c>
      <c r="BJ127" s="17" t="s">
        <v>83</v>
      </c>
      <c r="BK127" s="175">
        <f>ROUND(I127*H127,2)</f>
        <v>0</v>
      </c>
      <c r="BL127" s="17" t="s">
        <v>224</v>
      </c>
      <c r="BM127" s="174" t="s">
        <v>298</v>
      </c>
    </row>
    <row r="128" spans="1:65" s="12" customFormat="1" x14ac:dyDescent="0.2">
      <c r="B128" s="181"/>
      <c r="C128" s="182"/>
      <c r="D128" s="176" t="s">
        <v>220</v>
      </c>
      <c r="E128" s="183" t="s">
        <v>35</v>
      </c>
      <c r="F128" s="184" t="s">
        <v>271</v>
      </c>
      <c r="G128" s="182"/>
      <c r="H128" s="185">
        <v>1</v>
      </c>
      <c r="I128" s="186"/>
      <c r="J128" s="182"/>
      <c r="K128" s="182"/>
      <c r="L128" s="187"/>
      <c r="M128" s="188"/>
      <c r="N128" s="189"/>
      <c r="O128" s="189"/>
      <c r="P128" s="189"/>
      <c r="Q128" s="189"/>
      <c r="R128" s="189"/>
      <c r="S128" s="189"/>
      <c r="T128" s="190"/>
      <c r="AT128" s="191" t="s">
        <v>220</v>
      </c>
      <c r="AU128" s="191" t="s">
        <v>76</v>
      </c>
      <c r="AV128" s="12" t="s">
        <v>85</v>
      </c>
      <c r="AW128" s="12" t="s">
        <v>37</v>
      </c>
      <c r="AX128" s="12" t="s">
        <v>83</v>
      </c>
      <c r="AY128" s="191" t="s">
        <v>215</v>
      </c>
    </row>
    <row r="129" spans="1:65" s="2" customFormat="1" ht="16.5" customHeight="1" x14ac:dyDescent="0.2">
      <c r="A129" s="34"/>
      <c r="B129" s="35"/>
      <c r="C129" s="162" t="s">
        <v>299</v>
      </c>
      <c r="D129" s="162" t="s">
        <v>209</v>
      </c>
      <c r="E129" s="163" t="s">
        <v>300</v>
      </c>
      <c r="F129" s="164" t="s">
        <v>301</v>
      </c>
      <c r="G129" s="165" t="s">
        <v>212</v>
      </c>
      <c r="H129" s="166">
        <v>2</v>
      </c>
      <c r="I129" s="167"/>
      <c r="J129" s="168">
        <f>ROUND(I129*H129,2)</f>
        <v>0</v>
      </c>
      <c r="K129" s="164" t="s">
        <v>213</v>
      </c>
      <c r="L129" s="169"/>
      <c r="M129" s="170" t="s">
        <v>35</v>
      </c>
      <c r="N129" s="171" t="s">
        <v>47</v>
      </c>
      <c r="O129" s="64"/>
      <c r="P129" s="172">
        <f>O129*H129</f>
        <v>0</v>
      </c>
      <c r="Q129" s="172">
        <v>0.16414999999999999</v>
      </c>
      <c r="R129" s="172">
        <f>Q129*H129</f>
        <v>0.32829999999999998</v>
      </c>
      <c r="S129" s="172">
        <v>0</v>
      </c>
      <c r="T129" s="173">
        <f>S129*H129</f>
        <v>0</v>
      </c>
      <c r="U129" s="34"/>
      <c r="V129" s="34"/>
      <c r="W129" s="34"/>
      <c r="X129" s="34"/>
      <c r="Y129" s="34"/>
      <c r="Z129" s="34"/>
      <c r="AA129" s="34"/>
      <c r="AB129" s="34"/>
      <c r="AC129" s="34"/>
      <c r="AD129" s="34"/>
      <c r="AE129" s="34"/>
      <c r="AR129" s="174" t="s">
        <v>224</v>
      </c>
      <c r="AT129" s="174" t="s">
        <v>209</v>
      </c>
      <c r="AU129" s="174" t="s">
        <v>76</v>
      </c>
      <c r="AY129" s="17" t="s">
        <v>215</v>
      </c>
      <c r="BE129" s="175">
        <f>IF(N129="základní",J129,0)</f>
        <v>0</v>
      </c>
      <c r="BF129" s="175">
        <f>IF(N129="snížená",J129,0)</f>
        <v>0</v>
      </c>
      <c r="BG129" s="175">
        <f>IF(N129="zákl. přenesená",J129,0)</f>
        <v>0</v>
      </c>
      <c r="BH129" s="175">
        <f>IF(N129="sníž. přenesená",J129,0)</f>
        <v>0</v>
      </c>
      <c r="BI129" s="175">
        <f>IF(N129="nulová",J129,0)</f>
        <v>0</v>
      </c>
      <c r="BJ129" s="17" t="s">
        <v>83</v>
      </c>
      <c r="BK129" s="175">
        <f>ROUND(I129*H129,2)</f>
        <v>0</v>
      </c>
      <c r="BL129" s="17" t="s">
        <v>224</v>
      </c>
      <c r="BM129" s="174" t="s">
        <v>302</v>
      </c>
    </row>
    <row r="130" spans="1:65" s="12" customFormat="1" x14ac:dyDescent="0.2">
      <c r="B130" s="181"/>
      <c r="C130" s="182"/>
      <c r="D130" s="176" t="s">
        <v>220</v>
      </c>
      <c r="E130" s="183" t="s">
        <v>35</v>
      </c>
      <c r="F130" s="184" t="s">
        <v>254</v>
      </c>
      <c r="G130" s="182"/>
      <c r="H130" s="185">
        <v>2</v>
      </c>
      <c r="I130" s="186"/>
      <c r="J130" s="182"/>
      <c r="K130" s="182"/>
      <c r="L130" s="187"/>
      <c r="M130" s="188"/>
      <c r="N130" s="189"/>
      <c r="O130" s="189"/>
      <c r="P130" s="189"/>
      <c r="Q130" s="189"/>
      <c r="R130" s="189"/>
      <c r="S130" s="189"/>
      <c r="T130" s="190"/>
      <c r="AT130" s="191" t="s">
        <v>220</v>
      </c>
      <c r="AU130" s="191" t="s">
        <v>76</v>
      </c>
      <c r="AV130" s="12" t="s">
        <v>85</v>
      </c>
      <c r="AW130" s="12" t="s">
        <v>37</v>
      </c>
      <c r="AX130" s="12" t="s">
        <v>83</v>
      </c>
      <c r="AY130" s="191" t="s">
        <v>215</v>
      </c>
    </row>
    <row r="131" spans="1:65" s="2" customFormat="1" ht="16.5" customHeight="1" x14ac:dyDescent="0.2">
      <c r="A131" s="34"/>
      <c r="B131" s="35"/>
      <c r="C131" s="162" t="s">
        <v>7</v>
      </c>
      <c r="D131" s="162" t="s">
        <v>209</v>
      </c>
      <c r="E131" s="163" t="s">
        <v>303</v>
      </c>
      <c r="F131" s="164" t="s">
        <v>304</v>
      </c>
      <c r="G131" s="165" t="s">
        <v>212</v>
      </c>
      <c r="H131" s="166">
        <v>3</v>
      </c>
      <c r="I131" s="167"/>
      <c r="J131" s="168">
        <f>ROUND(I131*H131,2)</f>
        <v>0</v>
      </c>
      <c r="K131" s="164" t="s">
        <v>213</v>
      </c>
      <c r="L131" s="169"/>
      <c r="M131" s="170" t="s">
        <v>35</v>
      </c>
      <c r="N131" s="171" t="s">
        <v>47</v>
      </c>
      <c r="O131" s="64"/>
      <c r="P131" s="172">
        <f>O131*H131</f>
        <v>0</v>
      </c>
      <c r="Q131" s="172">
        <v>0.16788</v>
      </c>
      <c r="R131" s="172">
        <f>Q131*H131</f>
        <v>0.50363999999999998</v>
      </c>
      <c r="S131" s="172">
        <v>0</v>
      </c>
      <c r="T131" s="173">
        <f>S131*H131</f>
        <v>0</v>
      </c>
      <c r="U131" s="34"/>
      <c r="V131" s="34"/>
      <c r="W131" s="34"/>
      <c r="X131" s="34"/>
      <c r="Y131" s="34"/>
      <c r="Z131" s="34"/>
      <c r="AA131" s="34"/>
      <c r="AB131" s="34"/>
      <c r="AC131" s="34"/>
      <c r="AD131" s="34"/>
      <c r="AE131" s="34"/>
      <c r="AR131" s="174" t="s">
        <v>224</v>
      </c>
      <c r="AT131" s="174" t="s">
        <v>209</v>
      </c>
      <c r="AU131" s="174" t="s">
        <v>76</v>
      </c>
      <c r="AY131" s="17" t="s">
        <v>215</v>
      </c>
      <c r="BE131" s="175">
        <f>IF(N131="základní",J131,0)</f>
        <v>0</v>
      </c>
      <c r="BF131" s="175">
        <f>IF(N131="snížená",J131,0)</f>
        <v>0</v>
      </c>
      <c r="BG131" s="175">
        <f>IF(N131="zákl. přenesená",J131,0)</f>
        <v>0</v>
      </c>
      <c r="BH131" s="175">
        <f>IF(N131="sníž. přenesená",J131,0)</f>
        <v>0</v>
      </c>
      <c r="BI131" s="175">
        <f>IF(N131="nulová",J131,0)</f>
        <v>0</v>
      </c>
      <c r="BJ131" s="17" t="s">
        <v>83</v>
      </c>
      <c r="BK131" s="175">
        <f>ROUND(I131*H131,2)</f>
        <v>0</v>
      </c>
      <c r="BL131" s="17" t="s">
        <v>224</v>
      </c>
      <c r="BM131" s="174" t="s">
        <v>305</v>
      </c>
    </row>
    <row r="132" spans="1:65" s="12" customFormat="1" x14ac:dyDescent="0.2">
      <c r="B132" s="181"/>
      <c r="C132" s="182"/>
      <c r="D132" s="176" t="s">
        <v>220</v>
      </c>
      <c r="E132" s="183" t="s">
        <v>35</v>
      </c>
      <c r="F132" s="184" t="s">
        <v>246</v>
      </c>
      <c r="G132" s="182"/>
      <c r="H132" s="185">
        <v>3</v>
      </c>
      <c r="I132" s="186"/>
      <c r="J132" s="182"/>
      <c r="K132" s="182"/>
      <c r="L132" s="187"/>
      <c r="M132" s="188"/>
      <c r="N132" s="189"/>
      <c r="O132" s="189"/>
      <c r="P132" s="189"/>
      <c r="Q132" s="189"/>
      <c r="R132" s="189"/>
      <c r="S132" s="189"/>
      <c r="T132" s="190"/>
      <c r="AT132" s="191" t="s">
        <v>220</v>
      </c>
      <c r="AU132" s="191" t="s">
        <v>76</v>
      </c>
      <c r="AV132" s="12" t="s">
        <v>85</v>
      </c>
      <c r="AW132" s="12" t="s">
        <v>37</v>
      </c>
      <c r="AX132" s="12" t="s">
        <v>83</v>
      </c>
      <c r="AY132" s="191" t="s">
        <v>215</v>
      </c>
    </row>
    <row r="133" spans="1:65" s="2" customFormat="1" ht="16.5" customHeight="1" x14ac:dyDescent="0.2">
      <c r="A133" s="34"/>
      <c r="B133" s="35"/>
      <c r="C133" s="162" t="s">
        <v>306</v>
      </c>
      <c r="D133" s="162" t="s">
        <v>209</v>
      </c>
      <c r="E133" s="163" t="s">
        <v>307</v>
      </c>
      <c r="F133" s="164" t="s">
        <v>308</v>
      </c>
      <c r="G133" s="165" t="s">
        <v>212</v>
      </c>
      <c r="H133" s="166">
        <v>352</v>
      </c>
      <c r="I133" s="167"/>
      <c r="J133" s="168">
        <f>ROUND(I133*H133,2)</f>
        <v>0</v>
      </c>
      <c r="K133" s="164" t="s">
        <v>213</v>
      </c>
      <c r="L133" s="169"/>
      <c r="M133" s="170" t="s">
        <v>35</v>
      </c>
      <c r="N133" s="171" t="s">
        <v>47</v>
      </c>
      <c r="O133" s="64"/>
      <c r="P133" s="172">
        <f>O133*H133</f>
        <v>0</v>
      </c>
      <c r="Q133" s="172">
        <v>1.23E-3</v>
      </c>
      <c r="R133" s="172">
        <f>Q133*H133</f>
        <v>0.43296000000000001</v>
      </c>
      <c r="S133" s="172">
        <v>0</v>
      </c>
      <c r="T133" s="173">
        <f>S133*H133</f>
        <v>0</v>
      </c>
      <c r="U133" s="34"/>
      <c r="V133" s="34"/>
      <c r="W133" s="34"/>
      <c r="X133" s="34"/>
      <c r="Y133" s="34"/>
      <c r="Z133" s="34"/>
      <c r="AA133" s="34"/>
      <c r="AB133" s="34"/>
      <c r="AC133" s="34"/>
      <c r="AD133" s="34"/>
      <c r="AE133" s="34"/>
      <c r="AR133" s="174" t="s">
        <v>214</v>
      </c>
      <c r="AT133" s="174" t="s">
        <v>209</v>
      </c>
      <c r="AU133" s="174" t="s">
        <v>76</v>
      </c>
      <c r="AY133" s="17" t="s">
        <v>215</v>
      </c>
      <c r="BE133" s="175">
        <f>IF(N133="základní",J133,0)</f>
        <v>0</v>
      </c>
      <c r="BF133" s="175">
        <f>IF(N133="snížená",J133,0)</f>
        <v>0</v>
      </c>
      <c r="BG133" s="175">
        <f>IF(N133="zákl. přenesená",J133,0)</f>
        <v>0</v>
      </c>
      <c r="BH133" s="175">
        <f>IF(N133="sníž. přenesená",J133,0)</f>
        <v>0</v>
      </c>
      <c r="BI133" s="175">
        <f>IF(N133="nulová",J133,0)</f>
        <v>0</v>
      </c>
      <c r="BJ133" s="17" t="s">
        <v>83</v>
      </c>
      <c r="BK133" s="175">
        <f>ROUND(I133*H133,2)</f>
        <v>0</v>
      </c>
      <c r="BL133" s="17" t="s">
        <v>216</v>
      </c>
      <c r="BM133" s="174" t="s">
        <v>309</v>
      </c>
    </row>
    <row r="134" spans="1:65" s="12" customFormat="1" x14ac:dyDescent="0.2">
      <c r="B134" s="181"/>
      <c r="C134" s="182"/>
      <c r="D134" s="176" t="s">
        <v>220</v>
      </c>
      <c r="E134" s="183" t="s">
        <v>35</v>
      </c>
      <c r="F134" s="184" t="s">
        <v>310</v>
      </c>
      <c r="G134" s="182"/>
      <c r="H134" s="185">
        <v>352</v>
      </c>
      <c r="I134" s="186"/>
      <c r="J134" s="182"/>
      <c r="K134" s="182"/>
      <c r="L134" s="187"/>
      <c r="M134" s="188"/>
      <c r="N134" s="189"/>
      <c r="O134" s="189"/>
      <c r="P134" s="189"/>
      <c r="Q134" s="189"/>
      <c r="R134" s="189"/>
      <c r="S134" s="189"/>
      <c r="T134" s="190"/>
      <c r="AT134" s="191" t="s">
        <v>220</v>
      </c>
      <c r="AU134" s="191" t="s">
        <v>76</v>
      </c>
      <c r="AV134" s="12" t="s">
        <v>85</v>
      </c>
      <c r="AW134" s="12" t="s">
        <v>37</v>
      </c>
      <c r="AX134" s="12" t="s">
        <v>83</v>
      </c>
      <c r="AY134" s="191" t="s">
        <v>215</v>
      </c>
    </row>
    <row r="135" spans="1:65" s="2" customFormat="1" ht="16.5" customHeight="1" x14ac:dyDescent="0.2">
      <c r="A135" s="34"/>
      <c r="B135" s="35"/>
      <c r="C135" s="162" t="s">
        <v>311</v>
      </c>
      <c r="D135" s="162" t="s">
        <v>209</v>
      </c>
      <c r="E135" s="163" t="s">
        <v>312</v>
      </c>
      <c r="F135" s="164" t="s">
        <v>313</v>
      </c>
      <c r="G135" s="165" t="s">
        <v>212</v>
      </c>
      <c r="H135" s="166">
        <v>1121</v>
      </c>
      <c r="I135" s="167"/>
      <c r="J135" s="168">
        <f>ROUND(I135*H135,2)</f>
        <v>0</v>
      </c>
      <c r="K135" s="164" t="s">
        <v>213</v>
      </c>
      <c r="L135" s="169"/>
      <c r="M135" s="170" t="s">
        <v>35</v>
      </c>
      <c r="N135" s="171" t="s">
        <v>47</v>
      </c>
      <c r="O135" s="64"/>
      <c r="P135" s="172">
        <f>O135*H135</f>
        <v>0</v>
      </c>
      <c r="Q135" s="172">
        <v>9.0000000000000006E-5</v>
      </c>
      <c r="R135" s="172">
        <f>Q135*H135</f>
        <v>0.10089000000000001</v>
      </c>
      <c r="S135" s="172">
        <v>0</v>
      </c>
      <c r="T135" s="173">
        <f>S135*H135</f>
        <v>0</v>
      </c>
      <c r="U135" s="34"/>
      <c r="V135" s="34"/>
      <c r="W135" s="34"/>
      <c r="X135" s="34"/>
      <c r="Y135" s="34"/>
      <c r="Z135" s="34"/>
      <c r="AA135" s="34"/>
      <c r="AB135" s="34"/>
      <c r="AC135" s="34"/>
      <c r="AD135" s="34"/>
      <c r="AE135" s="34"/>
      <c r="AR135" s="174" t="s">
        <v>214</v>
      </c>
      <c r="AT135" s="174" t="s">
        <v>209</v>
      </c>
      <c r="AU135" s="174" t="s">
        <v>76</v>
      </c>
      <c r="AY135" s="17" t="s">
        <v>215</v>
      </c>
      <c r="BE135" s="175">
        <f>IF(N135="základní",J135,0)</f>
        <v>0</v>
      </c>
      <c r="BF135" s="175">
        <f>IF(N135="snížená",J135,0)</f>
        <v>0</v>
      </c>
      <c r="BG135" s="175">
        <f>IF(N135="zákl. přenesená",J135,0)</f>
        <v>0</v>
      </c>
      <c r="BH135" s="175">
        <f>IF(N135="sníž. přenesená",J135,0)</f>
        <v>0</v>
      </c>
      <c r="BI135" s="175">
        <f>IF(N135="nulová",J135,0)</f>
        <v>0</v>
      </c>
      <c r="BJ135" s="17" t="s">
        <v>83</v>
      </c>
      <c r="BK135" s="175">
        <f>ROUND(I135*H135,2)</f>
        <v>0</v>
      </c>
      <c r="BL135" s="17" t="s">
        <v>216</v>
      </c>
      <c r="BM135" s="174" t="s">
        <v>314</v>
      </c>
    </row>
    <row r="136" spans="1:65" s="12" customFormat="1" x14ac:dyDescent="0.2">
      <c r="B136" s="181"/>
      <c r="C136" s="182"/>
      <c r="D136" s="176" t="s">
        <v>220</v>
      </c>
      <c r="E136" s="183" t="s">
        <v>35</v>
      </c>
      <c r="F136" s="184" t="s">
        <v>315</v>
      </c>
      <c r="G136" s="182"/>
      <c r="H136" s="185">
        <v>1121</v>
      </c>
      <c r="I136" s="186"/>
      <c r="J136" s="182"/>
      <c r="K136" s="182"/>
      <c r="L136" s="187"/>
      <c r="M136" s="188"/>
      <c r="N136" s="189"/>
      <c r="O136" s="189"/>
      <c r="P136" s="189"/>
      <c r="Q136" s="189"/>
      <c r="R136" s="189"/>
      <c r="S136" s="189"/>
      <c r="T136" s="190"/>
      <c r="AT136" s="191" t="s">
        <v>220</v>
      </c>
      <c r="AU136" s="191" t="s">
        <v>76</v>
      </c>
      <c r="AV136" s="12" t="s">
        <v>85</v>
      </c>
      <c r="AW136" s="12" t="s">
        <v>37</v>
      </c>
      <c r="AX136" s="12" t="s">
        <v>83</v>
      </c>
      <c r="AY136" s="191" t="s">
        <v>215</v>
      </c>
    </row>
    <row r="137" spans="1:65" s="2" customFormat="1" ht="16.5" customHeight="1" x14ac:dyDescent="0.2">
      <c r="A137" s="34"/>
      <c r="B137" s="35"/>
      <c r="C137" s="162" t="s">
        <v>316</v>
      </c>
      <c r="D137" s="162" t="s">
        <v>209</v>
      </c>
      <c r="E137" s="163" t="s">
        <v>317</v>
      </c>
      <c r="F137" s="164" t="s">
        <v>318</v>
      </c>
      <c r="G137" s="165" t="s">
        <v>212</v>
      </c>
      <c r="H137" s="166">
        <v>16</v>
      </c>
      <c r="I137" s="167"/>
      <c r="J137" s="168">
        <f>ROUND(I137*H137,2)</f>
        <v>0</v>
      </c>
      <c r="K137" s="164" t="s">
        <v>213</v>
      </c>
      <c r="L137" s="169"/>
      <c r="M137" s="170" t="s">
        <v>35</v>
      </c>
      <c r="N137" s="171" t="s">
        <v>47</v>
      </c>
      <c r="O137" s="64"/>
      <c r="P137" s="172">
        <f>O137*H137</f>
        <v>0</v>
      </c>
      <c r="Q137" s="172">
        <v>8.5199999999999998E-3</v>
      </c>
      <c r="R137" s="172">
        <f>Q137*H137</f>
        <v>0.13632</v>
      </c>
      <c r="S137" s="172">
        <v>0</v>
      </c>
      <c r="T137" s="173">
        <f>S137*H137</f>
        <v>0</v>
      </c>
      <c r="U137" s="34"/>
      <c r="V137" s="34"/>
      <c r="W137" s="34"/>
      <c r="X137" s="34"/>
      <c r="Y137" s="34"/>
      <c r="Z137" s="34"/>
      <c r="AA137" s="34"/>
      <c r="AB137" s="34"/>
      <c r="AC137" s="34"/>
      <c r="AD137" s="34"/>
      <c r="AE137" s="34"/>
      <c r="AR137" s="174" t="s">
        <v>214</v>
      </c>
      <c r="AT137" s="174" t="s">
        <v>209</v>
      </c>
      <c r="AU137" s="174" t="s">
        <v>76</v>
      </c>
      <c r="AY137" s="17" t="s">
        <v>215</v>
      </c>
      <c r="BE137" s="175">
        <f>IF(N137="základní",J137,0)</f>
        <v>0</v>
      </c>
      <c r="BF137" s="175">
        <f>IF(N137="snížená",J137,0)</f>
        <v>0</v>
      </c>
      <c r="BG137" s="175">
        <f>IF(N137="zákl. přenesená",J137,0)</f>
        <v>0</v>
      </c>
      <c r="BH137" s="175">
        <f>IF(N137="sníž. přenesená",J137,0)</f>
        <v>0</v>
      </c>
      <c r="BI137" s="175">
        <f>IF(N137="nulová",J137,0)</f>
        <v>0</v>
      </c>
      <c r="BJ137" s="17" t="s">
        <v>83</v>
      </c>
      <c r="BK137" s="175">
        <f>ROUND(I137*H137,2)</f>
        <v>0</v>
      </c>
      <c r="BL137" s="17" t="s">
        <v>216</v>
      </c>
      <c r="BM137" s="174" t="s">
        <v>319</v>
      </c>
    </row>
    <row r="138" spans="1:65" s="12" customFormat="1" x14ac:dyDescent="0.2">
      <c r="B138" s="181"/>
      <c r="C138" s="182"/>
      <c r="D138" s="176" t="s">
        <v>220</v>
      </c>
      <c r="E138" s="183" t="s">
        <v>35</v>
      </c>
      <c r="F138" s="184" t="s">
        <v>320</v>
      </c>
      <c r="G138" s="182"/>
      <c r="H138" s="185">
        <v>16</v>
      </c>
      <c r="I138" s="186"/>
      <c r="J138" s="182"/>
      <c r="K138" s="182"/>
      <c r="L138" s="187"/>
      <c r="M138" s="188"/>
      <c r="N138" s="189"/>
      <c r="O138" s="189"/>
      <c r="P138" s="189"/>
      <c r="Q138" s="189"/>
      <c r="R138" s="189"/>
      <c r="S138" s="189"/>
      <c r="T138" s="190"/>
      <c r="AT138" s="191" t="s">
        <v>220</v>
      </c>
      <c r="AU138" s="191" t="s">
        <v>76</v>
      </c>
      <c r="AV138" s="12" t="s">
        <v>85</v>
      </c>
      <c r="AW138" s="12" t="s">
        <v>37</v>
      </c>
      <c r="AX138" s="12" t="s">
        <v>83</v>
      </c>
      <c r="AY138" s="191" t="s">
        <v>215</v>
      </c>
    </row>
    <row r="139" spans="1:65" s="2" customFormat="1" ht="16.5" customHeight="1" x14ac:dyDescent="0.2">
      <c r="A139" s="34"/>
      <c r="B139" s="35"/>
      <c r="C139" s="162" t="s">
        <v>321</v>
      </c>
      <c r="D139" s="162" t="s">
        <v>209</v>
      </c>
      <c r="E139" s="163" t="s">
        <v>322</v>
      </c>
      <c r="F139" s="164" t="s">
        <v>323</v>
      </c>
      <c r="G139" s="165" t="s">
        <v>212</v>
      </c>
      <c r="H139" s="166">
        <v>111</v>
      </c>
      <c r="I139" s="167"/>
      <c r="J139" s="168">
        <f>ROUND(I139*H139,2)</f>
        <v>0</v>
      </c>
      <c r="K139" s="164" t="s">
        <v>213</v>
      </c>
      <c r="L139" s="169"/>
      <c r="M139" s="170" t="s">
        <v>35</v>
      </c>
      <c r="N139" s="171" t="s">
        <v>47</v>
      </c>
      <c r="O139" s="64"/>
      <c r="P139" s="172">
        <f>O139*H139</f>
        <v>0</v>
      </c>
      <c r="Q139" s="172">
        <v>3.2000000000000003E-4</v>
      </c>
      <c r="R139" s="172">
        <f>Q139*H139</f>
        <v>3.5520000000000003E-2</v>
      </c>
      <c r="S139" s="172">
        <v>0</v>
      </c>
      <c r="T139" s="173">
        <f>S139*H139</f>
        <v>0</v>
      </c>
      <c r="U139" s="34"/>
      <c r="V139" s="34"/>
      <c r="W139" s="34"/>
      <c r="X139" s="34"/>
      <c r="Y139" s="34"/>
      <c r="Z139" s="34"/>
      <c r="AA139" s="34"/>
      <c r="AB139" s="34"/>
      <c r="AC139" s="34"/>
      <c r="AD139" s="34"/>
      <c r="AE139" s="34"/>
      <c r="AR139" s="174" t="s">
        <v>214</v>
      </c>
      <c r="AT139" s="174" t="s">
        <v>209</v>
      </c>
      <c r="AU139" s="174" t="s">
        <v>76</v>
      </c>
      <c r="AY139" s="17" t="s">
        <v>215</v>
      </c>
      <c r="BE139" s="175">
        <f>IF(N139="základní",J139,0)</f>
        <v>0</v>
      </c>
      <c r="BF139" s="175">
        <f>IF(N139="snížená",J139,0)</f>
        <v>0</v>
      </c>
      <c r="BG139" s="175">
        <f>IF(N139="zákl. přenesená",J139,0)</f>
        <v>0</v>
      </c>
      <c r="BH139" s="175">
        <f>IF(N139="sníž. přenesená",J139,0)</f>
        <v>0</v>
      </c>
      <c r="BI139" s="175">
        <f>IF(N139="nulová",J139,0)</f>
        <v>0</v>
      </c>
      <c r="BJ139" s="17" t="s">
        <v>83</v>
      </c>
      <c r="BK139" s="175">
        <f>ROUND(I139*H139,2)</f>
        <v>0</v>
      </c>
      <c r="BL139" s="17" t="s">
        <v>216</v>
      </c>
      <c r="BM139" s="174" t="s">
        <v>324</v>
      </c>
    </row>
    <row r="140" spans="1:65" s="12" customFormat="1" x14ac:dyDescent="0.2">
      <c r="B140" s="181"/>
      <c r="C140" s="182"/>
      <c r="D140" s="176" t="s">
        <v>220</v>
      </c>
      <c r="E140" s="183" t="s">
        <v>35</v>
      </c>
      <c r="F140" s="184" t="s">
        <v>325</v>
      </c>
      <c r="G140" s="182"/>
      <c r="H140" s="185">
        <v>111</v>
      </c>
      <c r="I140" s="186"/>
      <c r="J140" s="182"/>
      <c r="K140" s="182"/>
      <c r="L140" s="187"/>
      <c r="M140" s="188"/>
      <c r="N140" s="189"/>
      <c r="O140" s="189"/>
      <c r="P140" s="189"/>
      <c r="Q140" s="189"/>
      <c r="R140" s="189"/>
      <c r="S140" s="189"/>
      <c r="T140" s="190"/>
      <c r="AT140" s="191" t="s">
        <v>220</v>
      </c>
      <c r="AU140" s="191" t="s">
        <v>76</v>
      </c>
      <c r="AV140" s="12" t="s">
        <v>85</v>
      </c>
      <c r="AW140" s="12" t="s">
        <v>37</v>
      </c>
      <c r="AX140" s="12" t="s">
        <v>83</v>
      </c>
      <c r="AY140" s="191" t="s">
        <v>215</v>
      </c>
    </row>
    <row r="141" spans="1:65" s="2" customFormat="1" ht="16.5" customHeight="1" x14ac:dyDescent="0.2">
      <c r="A141" s="34"/>
      <c r="B141" s="35"/>
      <c r="C141" s="162" t="s">
        <v>326</v>
      </c>
      <c r="D141" s="162" t="s">
        <v>209</v>
      </c>
      <c r="E141" s="163" t="s">
        <v>327</v>
      </c>
      <c r="F141" s="164" t="s">
        <v>328</v>
      </c>
      <c r="G141" s="165" t="s">
        <v>212</v>
      </c>
      <c r="H141" s="166">
        <v>111</v>
      </c>
      <c r="I141" s="167"/>
      <c r="J141" s="168">
        <f>ROUND(I141*H141,2)</f>
        <v>0</v>
      </c>
      <c r="K141" s="164" t="s">
        <v>213</v>
      </c>
      <c r="L141" s="169"/>
      <c r="M141" s="170" t="s">
        <v>35</v>
      </c>
      <c r="N141" s="171" t="s">
        <v>47</v>
      </c>
      <c r="O141" s="64"/>
      <c r="P141" s="172">
        <f>O141*H141</f>
        <v>0</v>
      </c>
      <c r="Q141" s="172">
        <v>1.2E-4</v>
      </c>
      <c r="R141" s="172">
        <f>Q141*H141</f>
        <v>1.332E-2</v>
      </c>
      <c r="S141" s="172">
        <v>0</v>
      </c>
      <c r="T141" s="173">
        <f>S141*H141</f>
        <v>0</v>
      </c>
      <c r="U141" s="34"/>
      <c r="V141" s="34"/>
      <c r="W141" s="34"/>
      <c r="X141" s="34"/>
      <c r="Y141" s="34"/>
      <c r="Z141" s="34"/>
      <c r="AA141" s="34"/>
      <c r="AB141" s="34"/>
      <c r="AC141" s="34"/>
      <c r="AD141" s="34"/>
      <c r="AE141" s="34"/>
      <c r="AR141" s="174" t="s">
        <v>214</v>
      </c>
      <c r="AT141" s="174" t="s">
        <v>209</v>
      </c>
      <c r="AU141" s="174" t="s">
        <v>76</v>
      </c>
      <c r="AY141" s="17" t="s">
        <v>215</v>
      </c>
      <c r="BE141" s="175">
        <f>IF(N141="základní",J141,0)</f>
        <v>0</v>
      </c>
      <c r="BF141" s="175">
        <f>IF(N141="snížená",J141,0)</f>
        <v>0</v>
      </c>
      <c r="BG141" s="175">
        <f>IF(N141="zákl. přenesená",J141,0)</f>
        <v>0</v>
      </c>
      <c r="BH141" s="175">
        <f>IF(N141="sníž. přenesená",J141,0)</f>
        <v>0</v>
      </c>
      <c r="BI141" s="175">
        <f>IF(N141="nulová",J141,0)</f>
        <v>0</v>
      </c>
      <c r="BJ141" s="17" t="s">
        <v>83</v>
      </c>
      <c r="BK141" s="175">
        <f>ROUND(I141*H141,2)</f>
        <v>0</v>
      </c>
      <c r="BL141" s="17" t="s">
        <v>216</v>
      </c>
      <c r="BM141" s="174" t="s">
        <v>329</v>
      </c>
    </row>
    <row r="142" spans="1:65" s="12" customFormat="1" x14ac:dyDescent="0.2">
      <c r="B142" s="181"/>
      <c r="C142" s="182"/>
      <c r="D142" s="176" t="s">
        <v>220</v>
      </c>
      <c r="E142" s="183" t="s">
        <v>35</v>
      </c>
      <c r="F142" s="184" t="s">
        <v>325</v>
      </c>
      <c r="G142" s="182"/>
      <c r="H142" s="185">
        <v>111</v>
      </c>
      <c r="I142" s="186"/>
      <c r="J142" s="182"/>
      <c r="K142" s="182"/>
      <c r="L142" s="187"/>
      <c r="M142" s="188"/>
      <c r="N142" s="189"/>
      <c r="O142" s="189"/>
      <c r="P142" s="189"/>
      <c r="Q142" s="189"/>
      <c r="R142" s="189"/>
      <c r="S142" s="189"/>
      <c r="T142" s="190"/>
      <c r="AT142" s="191" t="s">
        <v>220</v>
      </c>
      <c r="AU142" s="191" t="s">
        <v>76</v>
      </c>
      <c r="AV142" s="12" t="s">
        <v>85</v>
      </c>
      <c r="AW142" s="12" t="s">
        <v>37</v>
      </c>
      <c r="AX142" s="12" t="s">
        <v>83</v>
      </c>
      <c r="AY142" s="191" t="s">
        <v>215</v>
      </c>
    </row>
    <row r="143" spans="1:65" s="2" customFormat="1" ht="16.5" customHeight="1" x14ac:dyDescent="0.2">
      <c r="A143" s="34"/>
      <c r="B143" s="35"/>
      <c r="C143" s="162" t="s">
        <v>330</v>
      </c>
      <c r="D143" s="162" t="s">
        <v>209</v>
      </c>
      <c r="E143" s="163" t="s">
        <v>331</v>
      </c>
      <c r="F143" s="164" t="s">
        <v>332</v>
      </c>
      <c r="G143" s="165" t="s">
        <v>212</v>
      </c>
      <c r="H143" s="166">
        <v>1010</v>
      </c>
      <c r="I143" s="167"/>
      <c r="J143" s="168">
        <f>ROUND(I143*H143,2)</f>
        <v>0</v>
      </c>
      <c r="K143" s="164" t="s">
        <v>213</v>
      </c>
      <c r="L143" s="169"/>
      <c r="M143" s="170" t="s">
        <v>35</v>
      </c>
      <c r="N143" s="171" t="s">
        <v>47</v>
      </c>
      <c r="O143" s="64"/>
      <c r="P143" s="172">
        <f>O143*H143</f>
        <v>0</v>
      </c>
      <c r="Q143" s="172">
        <v>5.6999999999999998E-4</v>
      </c>
      <c r="R143" s="172">
        <f>Q143*H143</f>
        <v>0.57569999999999999</v>
      </c>
      <c r="S143" s="172">
        <v>0</v>
      </c>
      <c r="T143" s="173">
        <f>S143*H143</f>
        <v>0</v>
      </c>
      <c r="U143" s="34"/>
      <c r="V143" s="34"/>
      <c r="W143" s="34"/>
      <c r="X143" s="34"/>
      <c r="Y143" s="34"/>
      <c r="Z143" s="34"/>
      <c r="AA143" s="34"/>
      <c r="AB143" s="34"/>
      <c r="AC143" s="34"/>
      <c r="AD143" s="34"/>
      <c r="AE143" s="34"/>
      <c r="AR143" s="174" t="s">
        <v>214</v>
      </c>
      <c r="AT143" s="174" t="s">
        <v>209</v>
      </c>
      <c r="AU143" s="174" t="s">
        <v>76</v>
      </c>
      <c r="AY143" s="17" t="s">
        <v>215</v>
      </c>
      <c r="BE143" s="175">
        <f>IF(N143="základní",J143,0)</f>
        <v>0</v>
      </c>
      <c r="BF143" s="175">
        <f>IF(N143="snížená",J143,0)</f>
        <v>0</v>
      </c>
      <c r="BG143" s="175">
        <f>IF(N143="zákl. přenesená",J143,0)</f>
        <v>0</v>
      </c>
      <c r="BH143" s="175">
        <f>IF(N143="sníž. přenesená",J143,0)</f>
        <v>0</v>
      </c>
      <c r="BI143" s="175">
        <f>IF(N143="nulová",J143,0)</f>
        <v>0</v>
      </c>
      <c r="BJ143" s="17" t="s">
        <v>83</v>
      </c>
      <c r="BK143" s="175">
        <f>ROUND(I143*H143,2)</f>
        <v>0</v>
      </c>
      <c r="BL143" s="17" t="s">
        <v>216</v>
      </c>
      <c r="BM143" s="174" t="s">
        <v>333</v>
      </c>
    </row>
    <row r="144" spans="1:65" s="12" customFormat="1" x14ac:dyDescent="0.2">
      <c r="B144" s="181"/>
      <c r="C144" s="182"/>
      <c r="D144" s="176" t="s">
        <v>220</v>
      </c>
      <c r="E144" s="183" t="s">
        <v>35</v>
      </c>
      <c r="F144" s="184" t="s">
        <v>334</v>
      </c>
      <c r="G144" s="182"/>
      <c r="H144" s="185">
        <v>1010</v>
      </c>
      <c r="I144" s="186"/>
      <c r="J144" s="182"/>
      <c r="K144" s="182"/>
      <c r="L144" s="187"/>
      <c r="M144" s="188"/>
      <c r="N144" s="189"/>
      <c r="O144" s="189"/>
      <c r="P144" s="189"/>
      <c r="Q144" s="189"/>
      <c r="R144" s="189"/>
      <c r="S144" s="189"/>
      <c r="T144" s="190"/>
      <c r="AT144" s="191" t="s">
        <v>220</v>
      </c>
      <c r="AU144" s="191" t="s">
        <v>76</v>
      </c>
      <c r="AV144" s="12" t="s">
        <v>85</v>
      </c>
      <c r="AW144" s="12" t="s">
        <v>37</v>
      </c>
      <c r="AX144" s="12" t="s">
        <v>83</v>
      </c>
      <c r="AY144" s="191" t="s">
        <v>215</v>
      </c>
    </row>
    <row r="145" spans="1:65" s="2" customFormat="1" ht="16.5" customHeight="1" x14ac:dyDescent="0.2">
      <c r="A145" s="34"/>
      <c r="B145" s="35"/>
      <c r="C145" s="162" t="s">
        <v>335</v>
      </c>
      <c r="D145" s="162" t="s">
        <v>209</v>
      </c>
      <c r="E145" s="163" t="s">
        <v>336</v>
      </c>
      <c r="F145" s="164" t="s">
        <v>337</v>
      </c>
      <c r="G145" s="165" t="s">
        <v>212</v>
      </c>
      <c r="H145" s="166">
        <v>176</v>
      </c>
      <c r="I145" s="167"/>
      <c r="J145" s="168">
        <f>ROUND(I145*H145,2)</f>
        <v>0</v>
      </c>
      <c r="K145" s="164" t="s">
        <v>213</v>
      </c>
      <c r="L145" s="169"/>
      <c r="M145" s="170" t="s">
        <v>35</v>
      </c>
      <c r="N145" s="171" t="s">
        <v>47</v>
      </c>
      <c r="O145" s="64"/>
      <c r="P145" s="172">
        <f>O145*H145</f>
        <v>0</v>
      </c>
      <c r="Q145" s="172">
        <v>1.8000000000000001E-4</v>
      </c>
      <c r="R145" s="172">
        <f>Q145*H145</f>
        <v>3.168E-2</v>
      </c>
      <c r="S145" s="172">
        <v>0</v>
      </c>
      <c r="T145" s="173">
        <f>S145*H145</f>
        <v>0</v>
      </c>
      <c r="U145" s="34"/>
      <c r="V145" s="34"/>
      <c r="W145" s="34"/>
      <c r="X145" s="34"/>
      <c r="Y145" s="34"/>
      <c r="Z145" s="34"/>
      <c r="AA145" s="34"/>
      <c r="AB145" s="34"/>
      <c r="AC145" s="34"/>
      <c r="AD145" s="34"/>
      <c r="AE145" s="34"/>
      <c r="AR145" s="174" t="s">
        <v>214</v>
      </c>
      <c r="AT145" s="174" t="s">
        <v>209</v>
      </c>
      <c r="AU145" s="174" t="s">
        <v>76</v>
      </c>
      <c r="AY145" s="17" t="s">
        <v>215</v>
      </c>
      <c r="BE145" s="175">
        <f>IF(N145="základní",J145,0)</f>
        <v>0</v>
      </c>
      <c r="BF145" s="175">
        <f>IF(N145="snížená",J145,0)</f>
        <v>0</v>
      </c>
      <c r="BG145" s="175">
        <f>IF(N145="zákl. přenesená",J145,0)</f>
        <v>0</v>
      </c>
      <c r="BH145" s="175">
        <f>IF(N145="sníž. přenesená",J145,0)</f>
        <v>0</v>
      </c>
      <c r="BI145" s="175">
        <f>IF(N145="nulová",J145,0)</f>
        <v>0</v>
      </c>
      <c r="BJ145" s="17" t="s">
        <v>83</v>
      </c>
      <c r="BK145" s="175">
        <f>ROUND(I145*H145,2)</f>
        <v>0</v>
      </c>
      <c r="BL145" s="17" t="s">
        <v>216</v>
      </c>
      <c r="BM145" s="174" t="s">
        <v>338</v>
      </c>
    </row>
    <row r="146" spans="1:65" s="12" customFormat="1" x14ac:dyDescent="0.2">
      <c r="B146" s="181"/>
      <c r="C146" s="182"/>
      <c r="D146" s="176" t="s">
        <v>220</v>
      </c>
      <c r="E146" s="183" t="s">
        <v>35</v>
      </c>
      <c r="F146" s="184" t="s">
        <v>339</v>
      </c>
      <c r="G146" s="182"/>
      <c r="H146" s="185">
        <v>176</v>
      </c>
      <c r="I146" s="186"/>
      <c r="J146" s="182"/>
      <c r="K146" s="182"/>
      <c r="L146" s="187"/>
      <c r="M146" s="188"/>
      <c r="N146" s="189"/>
      <c r="O146" s="189"/>
      <c r="P146" s="189"/>
      <c r="Q146" s="189"/>
      <c r="R146" s="189"/>
      <c r="S146" s="189"/>
      <c r="T146" s="190"/>
      <c r="AT146" s="191" t="s">
        <v>220</v>
      </c>
      <c r="AU146" s="191" t="s">
        <v>76</v>
      </c>
      <c r="AV146" s="12" t="s">
        <v>85</v>
      </c>
      <c r="AW146" s="12" t="s">
        <v>37</v>
      </c>
      <c r="AX146" s="12" t="s">
        <v>83</v>
      </c>
      <c r="AY146" s="191" t="s">
        <v>215</v>
      </c>
    </row>
    <row r="147" spans="1:65" s="2" customFormat="1" ht="16.5" customHeight="1" x14ac:dyDescent="0.2">
      <c r="A147" s="34"/>
      <c r="B147" s="35"/>
      <c r="C147" s="162" t="s">
        <v>340</v>
      </c>
      <c r="D147" s="162" t="s">
        <v>209</v>
      </c>
      <c r="E147" s="163" t="s">
        <v>341</v>
      </c>
      <c r="F147" s="164" t="s">
        <v>342</v>
      </c>
      <c r="G147" s="165" t="s">
        <v>212</v>
      </c>
      <c r="H147" s="166">
        <v>176</v>
      </c>
      <c r="I147" s="167"/>
      <c r="J147" s="168">
        <f>ROUND(I147*H147,2)</f>
        <v>0</v>
      </c>
      <c r="K147" s="164" t="s">
        <v>213</v>
      </c>
      <c r="L147" s="169"/>
      <c r="M147" s="170" t="s">
        <v>35</v>
      </c>
      <c r="N147" s="171" t="s">
        <v>47</v>
      </c>
      <c r="O147" s="64"/>
      <c r="P147" s="172">
        <f>O147*H147</f>
        <v>0</v>
      </c>
      <c r="Q147" s="172">
        <v>9.0000000000000006E-5</v>
      </c>
      <c r="R147" s="172">
        <f>Q147*H147</f>
        <v>1.584E-2</v>
      </c>
      <c r="S147" s="172">
        <v>0</v>
      </c>
      <c r="T147" s="173">
        <f>S147*H147</f>
        <v>0</v>
      </c>
      <c r="U147" s="34"/>
      <c r="V147" s="34"/>
      <c r="W147" s="34"/>
      <c r="X147" s="34"/>
      <c r="Y147" s="34"/>
      <c r="Z147" s="34"/>
      <c r="AA147" s="34"/>
      <c r="AB147" s="34"/>
      <c r="AC147" s="34"/>
      <c r="AD147" s="34"/>
      <c r="AE147" s="34"/>
      <c r="AR147" s="174" t="s">
        <v>214</v>
      </c>
      <c r="AT147" s="174" t="s">
        <v>209</v>
      </c>
      <c r="AU147" s="174" t="s">
        <v>76</v>
      </c>
      <c r="AY147" s="17" t="s">
        <v>215</v>
      </c>
      <c r="BE147" s="175">
        <f>IF(N147="základní",J147,0)</f>
        <v>0</v>
      </c>
      <c r="BF147" s="175">
        <f>IF(N147="snížená",J147,0)</f>
        <v>0</v>
      </c>
      <c r="BG147" s="175">
        <f>IF(N147="zákl. přenesená",J147,0)</f>
        <v>0</v>
      </c>
      <c r="BH147" s="175">
        <f>IF(N147="sníž. přenesená",J147,0)</f>
        <v>0</v>
      </c>
      <c r="BI147" s="175">
        <f>IF(N147="nulová",J147,0)</f>
        <v>0</v>
      </c>
      <c r="BJ147" s="17" t="s">
        <v>83</v>
      </c>
      <c r="BK147" s="175">
        <f>ROUND(I147*H147,2)</f>
        <v>0</v>
      </c>
      <c r="BL147" s="17" t="s">
        <v>216</v>
      </c>
      <c r="BM147" s="174" t="s">
        <v>343</v>
      </c>
    </row>
    <row r="148" spans="1:65" s="12" customFormat="1" x14ac:dyDescent="0.2">
      <c r="B148" s="181"/>
      <c r="C148" s="182"/>
      <c r="D148" s="176" t="s">
        <v>220</v>
      </c>
      <c r="E148" s="183" t="s">
        <v>35</v>
      </c>
      <c r="F148" s="184" t="s">
        <v>339</v>
      </c>
      <c r="G148" s="182"/>
      <c r="H148" s="185">
        <v>176</v>
      </c>
      <c r="I148" s="186"/>
      <c r="J148" s="182"/>
      <c r="K148" s="182"/>
      <c r="L148" s="187"/>
      <c r="M148" s="188"/>
      <c r="N148" s="189"/>
      <c r="O148" s="189"/>
      <c r="P148" s="189"/>
      <c r="Q148" s="189"/>
      <c r="R148" s="189"/>
      <c r="S148" s="189"/>
      <c r="T148" s="190"/>
      <c r="AT148" s="191" t="s">
        <v>220</v>
      </c>
      <c r="AU148" s="191" t="s">
        <v>76</v>
      </c>
      <c r="AV148" s="12" t="s">
        <v>85</v>
      </c>
      <c r="AW148" s="12" t="s">
        <v>37</v>
      </c>
      <c r="AX148" s="12" t="s">
        <v>83</v>
      </c>
      <c r="AY148" s="191" t="s">
        <v>215</v>
      </c>
    </row>
    <row r="149" spans="1:65" s="2" customFormat="1" ht="16.5" customHeight="1" x14ac:dyDescent="0.2">
      <c r="A149" s="34"/>
      <c r="B149" s="35"/>
      <c r="C149" s="162" t="s">
        <v>344</v>
      </c>
      <c r="D149" s="162" t="s">
        <v>209</v>
      </c>
      <c r="E149" s="163" t="s">
        <v>345</v>
      </c>
      <c r="F149" s="164" t="s">
        <v>346</v>
      </c>
      <c r="G149" s="165" t="s">
        <v>347</v>
      </c>
      <c r="H149" s="166">
        <v>15</v>
      </c>
      <c r="I149" s="167"/>
      <c r="J149" s="168">
        <f>ROUND(I149*H149,2)</f>
        <v>0</v>
      </c>
      <c r="K149" s="164" t="s">
        <v>213</v>
      </c>
      <c r="L149" s="169"/>
      <c r="M149" s="170" t="s">
        <v>35</v>
      </c>
      <c r="N149" s="171" t="s">
        <v>47</v>
      </c>
      <c r="O149" s="64"/>
      <c r="P149" s="172">
        <f>O149*H149</f>
        <v>0</v>
      </c>
      <c r="Q149" s="172">
        <v>1E-3</v>
      </c>
      <c r="R149" s="172">
        <f>Q149*H149</f>
        <v>1.4999999999999999E-2</v>
      </c>
      <c r="S149" s="172">
        <v>0</v>
      </c>
      <c r="T149" s="173">
        <f>S149*H149</f>
        <v>0</v>
      </c>
      <c r="U149" s="34"/>
      <c r="V149" s="34"/>
      <c r="W149" s="34"/>
      <c r="X149" s="34"/>
      <c r="Y149" s="34"/>
      <c r="Z149" s="34"/>
      <c r="AA149" s="34"/>
      <c r="AB149" s="34"/>
      <c r="AC149" s="34"/>
      <c r="AD149" s="34"/>
      <c r="AE149" s="34"/>
      <c r="AR149" s="174" t="s">
        <v>214</v>
      </c>
      <c r="AT149" s="174" t="s">
        <v>209</v>
      </c>
      <c r="AU149" s="174" t="s">
        <v>76</v>
      </c>
      <c r="AY149" s="17" t="s">
        <v>215</v>
      </c>
      <c r="BE149" s="175">
        <f>IF(N149="základní",J149,0)</f>
        <v>0</v>
      </c>
      <c r="BF149" s="175">
        <f>IF(N149="snížená",J149,0)</f>
        <v>0</v>
      </c>
      <c r="BG149" s="175">
        <f>IF(N149="zákl. přenesená",J149,0)</f>
        <v>0</v>
      </c>
      <c r="BH149" s="175">
        <f>IF(N149="sníž. přenesená",J149,0)</f>
        <v>0</v>
      </c>
      <c r="BI149" s="175">
        <f>IF(N149="nulová",J149,0)</f>
        <v>0</v>
      </c>
      <c r="BJ149" s="17" t="s">
        <v>83</v>
      </c>
      <c r="BK149" s="175">
        <f>ROUND(I149*H149,2)</f>
        <v>0</v>
      </c>
      <c r="BL149" s="17" t="s">
        <v>216</v>
      </c>
      <c r="BM149" s="174" t="s">
        <v>348</v>
      </c>
    </row>
    <row r="150" spans="1:65" s="12" customFormat="1" x14ac:dyDescent="0.2">
      <c r="B150" s="181"/>
      <c r="C150" s="182"/>
      <c r="D150" s="176" t="s">
        <v>220</v>
      </c>
      <c r="E150" s="183" t="s">
        <v>35</v>
      </c>
      <c r="F150" s="184" t="s">
        <v>349</v>
      </c>
      <c r="G150" s="182"/>
      <c r="H150" s="185">
        <v>15</v>
      </c>
      <c r="I150" s="186"/>
      <c r="J150" s="182"/>
      <c r="K150" s="182"/>
      <c r="L150" s="187"/>
      <c r="M150" s="188"/>
      <c r="N150" s="189"/>
      <c r="O150" s="189"/>
      <c r="P150" s="189"/>
      <c r="Q150" s="189"/>
      <c r="R150" s="189"/>
      <c r="S150" s="189"/>
      <c r="T150" s="190"/>
      <c r="AT150" s="191" t="s">
        <v>220</v>
      </c>
      <c r="AU150" s="191" t="s">
        <v>76</v>
      </c>
      <c r="AV150" s="12" t="s">
        <v>85</v>
      </c>
      <c r="AW150" s="12" t="s">
        <v>37</v>
      </c>
      <c r="AX150" s="12" t="s">
        <v>83</v>
      </c>
      <c r="AY150" s="191" t="s">
        <v>215</v>
      </c>
    </row>
    <row r="151" spans="1:65" s="2" customFormat="1" ht="16.5" customHeight="1" x14ac:dyDescent="0.2">
      <c r="A151" s="34"/>
      <c r="B151" s="35"/>
      <c r="C151" s="162" t="s">
        <v>350</v>
      </c>
      <c r="D151" s="162" t="s">
        <v>209</v>
      </c>
      <c r="E151" s="163" t="s">
        <v>351</v>
      </c>
      <c r="F151" s="164" t="s">
        <v>352</v>
      </c>
      <c r="G151" s="165" t="s">
        <v>353</v>
      </c>
      <c r="H151" s="166">
        <v>18</v>
      </c>
      <c r="I151" s="167"/>
      <c r="J151" s="168">
        <f>ROUND(I151*H151,2)</f>
        <v>0</v>
      </c>
      <c r="K151" s="164" t="s">
        <v>213</v>
      </c>
      <c r="L151" s="169"/>
      <c r="M151" s="170" t="s">
        <v>35</v>
      </c>
      <c r="N151" s="171" t="s">
        <v>47</v>
      </c>
      <c r="O151" s="64"/>
      <c r="P151" s="172">
        <f>O151*H151</f>
        <v>0</v>
      </c>
      <c r="Q151" s="172">
        <v>1</v>
      </c>
      <c r="R151" s="172">
        <f>Q151*H151</f>
        <v>18</v>
      </c>
      <c r="S151" s="172">
        <v>0</v>
      </c>
      <c r="T151" s="173">
        <f>S151*H151</f>
        <v>0</v>
      </c>
      <c r="U151" s="34"/>
      <c r="V151" s="34"/>
      <c r="W151" s="34"/>
      <c r="X151" s="34"/>
      <c r="Y151" s="34"/>
      <c r="Z151" s="34"/>
      <c r="AA151" s="34"/>
      <c r="AB151" s="34"/>
      <c r="AC151" s="34"/>
      <c r="AD151" s="34"/>
      <c r="AE151" s="34"/>
      <c r="AR151" s="174" t="s">
        <v>224</v>
      </c>
      <c r="AT151" s="174" t="s">
        <v>209</v>
      </c>
      <c r="AU151" s="174" t="s">
        <v>76</v>
      </c>
      <c r="AY151" s="17" t="s">
        <v>215</v>
      </c>
      <c r="BE151" s="175">
        <f>IF(N151="základní",J151,0)</f>
        <v>0</v>
      </c>
      <c r="BF151" s="175">
        <f>IF(N151="snížená",J151,0)</f>
        <v>0</v>
      </c>
      <c r="BG151" s="175">
        <f>IF(N151="zákl. přenesená",J151,0)</f>
        <v>0</v>
      </c>
      <c r="BH151" s="175">
        <f>IF(N151="sníž. přenesená",J151,0)</f>
        <v>0</v>
      </c>
      <c r="BI151" s="175">
        <f>IF(N151="nulová",J151,0)</f>
        <v>0</v>
      </c>
      <c r="BJ151" s="17" t="s">
        <v>83</v>
      </c>
      <c r="BK151" s="175">
        <f>ROUND(I151*H151,2)</f>
        <v>0</v>
      </c>
      <c r="BL151" s="17" t="s">
        <v>224</v>
      </c>
      <c r="BM151" s="174" t="s">
        <v>354</v>
      </c>
    </row>
    <row r="152" spans="1:65" s="12" customFormat="1" x14ac:dyDescent="0.2">
      <c r="B152" s="181"/>
      <c r="C152" s="182"/>
      <c r="D152" s="176" t="s">
        <v>220</v>
      </c>
      <c r="E152" s="183" t="s">
        <v>35</v>
      </c>
      <c r="F152" s="184" t="s">
        <v>355</v>
      </c>
      <c r="G152" s="182"/>
      <c r="H152" s="185">
        <v>18</v>
      </c>
      <c r="I152" s="186"/>
      <c r="J152" s="182"/>
      <c r="K152" s="182"/>
      <c r="L152" s="187"/>
      <c r="M152" s="188"/>
      <c r="N152" s="189"/>
      <c r="O152" s="189"/>
      <c r="P152" s="189"/>
      <c r="Q152" s="189"/>
      <c r="R152" s="189"/>
      <c r="S152" s="189"/>
      <c r="T152" s="190"/>
      <c r="AT152" s="191" t="s">
        <v>220</v>
      </c>
      <c r="AU152" s="191" t="s">
        <v>76</v>
      </c>
      <c r="AV152" s="12" t="s">
        <v>85</v>
      </c>
      <c r="AW152" s="12" t="s">
        <v>37</v>
      </c>
      <c r="AX152" s="12" t="s">
        <v>83</v>
      </c>
      <c r="AY152" s="191" t="s">
        <v>215</v>
      </c>
    </row>
    <row r="153" spans="1:65" s="2" customFormat="1" ht="16.5" customHeight="1" x14ac:dyDescent="0.2">
      <c r="A153" s="34"/>
      <c r="B153" s="35"/>
      <c r="C153" s="162" t="s">
        <v>356</v>
      </c>
      <c r="D153" s="162" t="s">
        <v>209</v>
      </c>
      <c r="E153" s="163" t="s">
        <v>357</v>
      </c>
      <c r="F153" s="164" t="s">
        <v>358</v>
      </c>
      <c r="G153" s="165" t="s">
        <v>353</v>
      </c>
      <c r="H153" s="166">
        <v>81</v>
      </c>
      <c r="I153" s="167"/>
      <c r="J153" s="168">
        <f>ROUND(I153*H153,2)</f>
        <v>0</v>
      </c>
      <c r="K153" s="164" t="s">
        <v>213</v>
      </c>
      <c r="L153" s="169"/>
      <c r="M153" s="170" t="s">
        <v>35</v>
      </c>
      <c r="N153" s="171" t="s">
        <v>47</v>
      </c>
      <c r="O153" s="64"/>
      <c r="P153" s="172">
        <f>O153*H153</f>
        <v>0</v>
      </c>
      <c r="Q153" s="172">
        <v>1</v>
      </c>
      <c r="R153" s="172">
        <f>Q153*H153</f>
        <v>81</v>
      </c>
      <c r="S153" s="172">
        <v>0</v>
      </c>
      <c r="T153" s="173">
        <f>S153*H153</f>
        <v>0</v>
      </c>
      <c r="U153" s="34"/>
      <c r="V153" s="34"/>
      <c r="W153" s="34"/>
      <c r="X153" s="34"/>
      <c r="Y153" s="34"/>
      <c r="Z153" s="34"/>
      <c r="AA153" s="34"/>
      <c r="AB153" s="34"/>
      <c r="AC153" s="34"/>
      <c r="AD153" s="34"/>
      <c r="AE153" s="34"/>
      <c r="AR153" s="174" t="s">
        <v>214</v>
      </c>
      <c r="AT153" s="174" t="s">
        <v>209</v>
      </c>
      <c r="AU153" s="174" t="s">
        <v>76</v>
      </c>
      <c r="AY153" s="17" t="s">
        <v>215</v>
      </c>
      <c r="BE153" s="175">
        <f>IF(N153="základní",J153,0)</f>
        <v>0</v>
      </c>
      <c r="BF153" s="175">
        <f>IF(N153="snížená",J153,0)</f>
        <v>0</v>
      </c>
      <c r="BG153" s="175">
        <f>IF(N153="zákl. přenesená",J153,0)</f>
        <v>0</v>
      </c>
      <c r="BH153" s="175">
        <f>IF(N153="sníž. přenesená",J153,0)</f>
        <v>0</v>
      </c>
      <c r="BI153" s="175">
        <f>IF(N153="nulová",J153,0)</f>
        <v>0</v>
      </c>
      <c r="BJ153" s="17" t="s">
        <v>83</v>
      </c>
      <c r="BK153" s="175">
        <f>ROUND(I153*H153,2)</f>
        <v>0</v>
      </c>
      <c r="BL153" s="17" t="s">
        <v>216</v>
      </c>
      <c r="BM153" s="174" t="s">
        <v>359</v>
      </c>
    </row>
    <row r="154" spans="1:65" s="2" customFormat="1" ht="19.5" x14ac:dyDescent="0.2">
      <c r="A154" s="34"/>
      <c r="B154" s="35"/>
      <c r="C154" s="36"/>
      <c r="D154" s="176" t="s">
        <v>218</v>
      </c>
      <c r="E154" s="36"/>
      <c r="F154" s="177" t="s">
        <v>360</v>
      </c>
      <c r="G154" s="36"/>
      <c r="H154" s="36"/>
      <c r="I154" s="178"/>
      <c r="J154" s="36"/>
      <c r="K154" s="36"/>
      <c r="L154" s="39"/>
      <c r="M154" s="179"/>
      <c r="N154" s="180"/>
      <c r="O154" s="64"/>
      <c r="P154" s="64"/>
      <c r="Q154" s="64"/>
      <c r="R154" s="64"/>
      <c r="S154" s="64"/>
      <c r="T154" s="65"/>
      <c r="U154" s="34"/>
      <c r="V154" s="34"/>
      <c r="W154" s="34"/>
      <c r="X154" s="34"/>
      <c r="Y154" s="34"/>
      <c r="Z154" s="34"/>
      <c r="AA154" s="34"/>
      <c r="AB154" s="34"/>
      <c r="AC154" s="34"/>
      <c r="AD154" s="34"/>
      <c r="AE154" s="34"/>
      <c r="AT154" s="17" t="s">
        <v>218</v>
      </c>
      <c r="AU154" s="17" t="s">
        <v>76</v>
      </c>
    </row>
    <row r="155" spans="1:65" s="12" customFormat="1" x14ac:dyDescent="0.2">
      <c r="B155" s="181"/>
      <c r="C155" s="182"/>
      <c r="D155" s="176" t="s">
        <v>220</v>
      </c>
      <c r="E155" s="183" t="s">
        <v>35</v>
      </c>
      <c r="F155" s="184" t="s">
        <v>361</v>
      </c>
      <c r="G155" s="182"/>
      <c r="H155" s="185">
        <v>81</v>
      </c>
      <c r="I155" s="186"/>
      <c r="J155" s="182"/>
      <c r="K155" s="182"/>
      <c r="L155" s="187"/>
      <c r="M155" s="188"/>
      <c r="N155" s="189"/>
      <c r="O155" s="189"/>
      <c r="P155" s="189"/>
      <c r="Q155" s="189"/>
      <c r="R155" s="189"/>
      <c r="S155" s="189"/>
      <c r="T155" s="190"/>
      <c r="AT155" s="191" t="s">
        <v>220</v>
      </c>
      <c r="AU155" s="191" t="s">
        <v>76</v>
      </c>
      <c r="AV155" s="12" t="s">
        <v>85</v>
      </c>
      <c r="AW155" s="12" t="s">
        <v>37</v>
      </c>
      <c r="AX155" s="12" t="s">
        <v>83</v>
      </c>
      <c r="AY155" s="191" t="s">
        <v>215</v>
      </c>
    </row>
    <row r="156" spans="1:65" s="13" customFormat="1" ht="25.9" customHeight="1" x14ac:dyDescent="0.2">
      <c r="B156" s="192"/>
      <c r="C156" s="193"/>
      <c r="D156" s="194" t="s">
        <v>75</v>
      </c>
      <c r="E156" s="195" t="s">
        <v>362</v>
      </c>
      <c r="F156" s="195" t="s">
        <v>363</v>
      </c>
      <c r="G156" s="193"/>
      <c r="H156" s="193"/>
      <c r="I156" s="196"/>
      <c r="J156" s="197">
        <f>BK156</f>
        <v>0</v>
      </c>
      <c r="K156" s="193"/>
      <c r="L156" s="198"/>
      <c r="M156" s="199"/>
      <c r="N156" s="200"/>
      <c r="O156" s="200"/>
      <c r="P156" s="201">
        <f>P157</f>
        <v>0</v>
      </c>
      <c r="Q156" s="200"/>
      <c r="R156" s="201">
        <f>R157</f>
        <v>0</v>
      </c>
      <c r="S156" s="200"/>
      <c r="T156" s="202">
        <f>T157</f>
        <v>0</v>
      </c>
      <c r="AR156" s="203" t="s">
        <v>83</v>
      </c>
      <c r="AT156" s="204" t="s">
        <v>75</v>
      </c>
      <c r="AU156" s="204" t="s">
        <v>76</v>
      </c>
      <c r="AY156" s="203" t="s">
        <v>215</v>
      </c>
      <c r="BK156" s="205">
        <f>BK157</f>
        <v>0</v>
      </c>
    </row>
    <row r="157" spans="1:65" s="13" customFormat="1" ht="22.9" customHeight="1" x14ac:dyDescent="0.2">
      <c r="B157" s="192"/>
      <c r="C157" s="193"/>
      <c r="D157" s="194" t="s">
        <v>75</v>
      </c>
      <c r="E157" s="206" t="s">
        <v>237</v>
      </c>
      <c r="F157" s="206" t="s">
        <v>364</v>
      </c>
      <c r="G157" s="193"/>
      <c r="H157" s="193"/>
      <c r="I157" s="196"/>
      <c r="J157" s="207">
        <f>BK157</f>
        <v>0</v>
      </c>
      <c r="K157" s="193"/>
      <c r="L157" s="198"/>
      <c r="M157" s="199"/>
      <c r="N157" s="200"/>
      <c r="O157" s="200"/>
      <c r="P157" s="201">
        <f>SUM(P158:P209)</f>
        <v>0</v>
      </c>
      <c r="Q157" s="200"/>
      <c r="R157" s="201">
        <f>SUM(R158:R209)</f>
        <v>0</v>
      </c>
      <c r="S157" s="200"/>
      <c r="T157" s="202">
        <f>SUM(T158:T209)</f>
        <v>0</v>
      </c>
      <c r="AR157" s="203" t="s">
        <v>83</v>
      </c>
      <c r="AT157" s="204" t="s">
        <v>75</v>
      </c>
      <c r="AU157" s="204" t="s">
        <v>83</v>
      </c>
      <c r="AY157" s="203" t="s">
        <v>215</v>
      </c>
      <c r="BK157" s="205">
        <f>SUM(BK158:BK209)</f>
        <v>0</v>
      </c>
    </row>
    <row r="158" spans="1:65" s="2" customFormat="1" ht="44.25" customHeight="1" x14ac:dyDescent="0.2">
      <c r="A158" s="34"/>
      <c r="B158" s="35"/>
      <c r="C158" s="208" t="s">
        <v>365</v>
      </c>
      <c r="D158" s="208" t="s">
        <v>366</v>
      </c>
      <c r="E158" s="209" t="s">
        <v>367</v>
      </c>
      <c r="F158" s="210" t="s">
        <v>368</v>
      </c>
      <c r="G158" s="211" t="s">
        <v>212</v>
      </c>
      <c r="H158" s="212">
        <v>3</v>
      </c>
      <c r="I158" s="213"/>
      <c r="J158" s="214">
        <f>ROUND(I158*H158,2)</f>
        <v>0</v>
      </c>
      <c r="K158" s="210" t="s">
        <v>213</v>
      </c>
      <c r="L158" s="39"/>
      <c r="M158" s="215" t="s">
        <v>35</v>
      </c>
      <c r="N158" s="216" t="s">
        <v>47</v>
      </c>
      <c r="O158" s="64"/>
      <c r="P158" s="172">
        <f>O158*H158</f>
        <v>0</v>
      </c>
      <c r="Q158" s="172">
        <v>0</v>
      </c>
      <c r="R158" s="172">
        <f>Q158*H158</f>
        <v>0</v>
      </c>
      <c r="S158" s="172">
        <v>0</v>
      </c>
      <c r="T158" s="173">
        <f>S158*H158</f>
        <v>0</v>
      </c>
      <c r="U158" s="34"/>
      <c r="V158" s="34"/>
      <c r="W158" s="34"/>
      <c r="X158" s="34"/>
      <c r="Y158" s="34"/>
      <c r="Z158" s="34"/>
      <c r="AA158" s="34"/>
      <c r="AB158" s="34"/>
      <c r="AC158" s="34"/>
      <c r="AD158" s="34"/>
      <c r="AE158" s="34"/>
      <c r="AR158" s="174" t="s">
        <v>369</v>
      </c>
      <c r="AT158" s="174" t="s">
        <v>366</v>
      </c>
      <c r="AU158" s="174" t="s">
        <v>85</v>
      </c>
      <c r="AY158" s="17" t="s">
        <v>215</v>
      </c>
      <c r="BE158" s="175">
        <f>IF(N158="základní",J158,0)</f>
        <v>0</v>
      </c>
      <c r="BF158" s="175">
        <f>IF(N158="snížená",J158,0)</f>
        <v>0</v>
      </c>
      <c r="BG158" s="175">
        <f>IF(N158="zákl. přenesená",J158,0)</f>
        <v>0</v>
      </c>
      <c r="BH158" s="175">
        <f>IF(N158="sníž. přenesená",J158,0)</f>
        <v>0</v>
      </c>
      <c r="BI158" s="175">
        <f>IF(N158="nulová",J158,0)</f>
        <v>0</v>
      </c>
      <c r="BJ158" s="17" t="s">
        <v>83</v>
      </c>
      <c r="BK158" s="175">
        <f>ROUND(I158*H158,2)</f>
        <v>0</v>
      </c>
      <c r="BL158" s="17" t="s">
        <v>369</v>
      </c>
      <c r="BM158" s="174" t="s">
        <v>370</v>
      </c>
    </row>
    <row r="159" spans="1:65" s="2" customFormat="1" ht="19.5" x14ac:dyDescent="0.2">
      <c r="A159" s="34"/>
      <c r="B159" s="35"/>
      <c r="C159" s="36"/>
      <c r="D159" s="176" t="s">
        <v>218</v>
      </c>
      <c r="E159" s="36"/>
      <c r="F159" s="177" t="s">
        <v>371</v>
      </c>
      <c r="G159" s="36"/>
      <c r="H159" s="36"/>
      <c r="I159" s="178"/>
      <c r="J159" s="36"/>
      <c r="K159" s="36"/>
      <c r="L159" s="39"/>
      <c r="M159" s="179"/>
      <c r="N159" s="180"/>
      <c r="O159" s="64"/>
      <c r="P159" s="64"/>
      <c r="Q159" s="64"/>
      <c r="R159" s="64"/>
      <c r="S159" s="64"/>
      <c r="T159" s="65"/>
      <c r="U159" s="34"/>
      <c r="V159" s="34"/>
      <c r="W159" s="34"/>
      <c r="X159" s="34"/>
      <c r="Y159" s="34"/>
      <c r="Z159" s="34"/>
      <c r="AA159" s="34"/>
      <c r="AB159" s="34"/>
      <c r="AC159" s="34"/>
      <c r="AD159" s="34"/>
      <c r="AE159" s="34"/>
      <c r="AT159" s="17" t="s">
        <v>218</v>
      </c>
      <c r="AU159" s="17" t="s">
        <v>85</v>
      </c>
    </row>
    <row r="160" spans="1:65" s="12" customFormat="1" x14ac:dyDescent="0.2">
      <c r="B160" s="181"/>
      <c r="C160" s="182"/>
      <c r="D160" s="176" t="s">
        <v>220</v>
      </c>
      <c r="E160" s="183" t="s">
        <v>35</v>
      </c>
      <c r="F160" s="184" t="s">
        <v>372</v>
      </c>
      <c r="G160" s="182"/>
      <c r="H160" s="185">
        <v>3</v>
      </c>
      <c r="I160" s="186"/>
      <c r="J160" s="182"/>
      <c r="K160" s="182"/>
      <c r="L160" s="187"/>
      <c r="M160" s="188"/>
      <c r="N160" s="189"/>
      <c r="O160" s="189"/>
      <c r="P160" s="189"/>
      <c r="Q160" s="189"/>
      <c r="R160" s="189"/>
      <c r="S160" s="189"/>
      <c r="T160" s="190"/>
      <c r="AT160" s="191" t="s">
        <v>220</v>
      </c>
      <c r="AU160" s="191" t="s">
        <v>85</v>
      </c>
      <c r="AV160" s="12" t="s">
        <v>85</v>
      </c>
      <c r="AW160" s="12" t="s">
        <v>37</v>
      </c>
      <c r="AX160" s="12" t="s">
        <v>83</v>
      </c>
      <c r="AY160" s="191" t="s">
        <v>215</v>
      </c>
    </row>
    <row r="161" spans="1:65" s="2" customFormat="1" ht="44.25" customHeight="1" x14ac:dyDescent="0.2">
      <c r="A161" s="34"/>
      <c r="B161" s="35"/>
      <c r="C161" s="208" t="s">
        <v>373</v>
      </c>
      <c r="D161" s="208" t="s">
        <v>366</v>
      </c>
      <c r="E161" s="209" t="s">
        <v>374</v>
      </c>
      <c r="F161" s="210" t="s">
        <v>375</v>
      </c>
      <c r="G161" s="211" t="s">
        <v>212</v>
      </c>
      <c r="H161" s="212">
        <v>10</v>
      </c>
      <c r="I161" s="213"/>
      <c r="J161" s="214">
        <f>ROUND(I161*H161,2)</f>
        <v>0</v>
      </c>
      <c r="K161" s="210" t="s">
        <v>213</v>
      </c>
      <c r="L161" s="39"/>
      <c r="M161" s="215" t="s">
        <v>35</v>
      </c>
      <c r="N161" s="216" t="s">
        <v>47</v>
      </c>
      <c r="O161" s="64"/>
      <c r="P161" s="172">
        <f>O161*H161</f>
        <v>0</v>
      </c>
      <c r="Q161" s="172">
        <v>0</v>
      </c>
      <c r="R161" s="172">
        <f>Q161*H161</f>
        <v>0</v>
      </c>
      <c r="S161" s="172">
        <v>0</v>
      </c>
      <c r="T161" s="173">
        <f>S161*H161</f>
        <v>0</v>
      </c>
      <c r="U161" s="34"/>
      <c r="V161" s="34"/>
      <c r="W161" s="34"/>
      <c r="X161" s="34"/>
      <c r="Y161" s="34"/>
      <c r="Z161" s="34"/>
      <c r="AA161" s="34"/>
      <c r="AB161" s="34"/>
      <c r="AC161" s="34"/>
      <c r="AD161" s="34"/>
      <c r="AE161" s="34"/>
      <c r="AR161" s="174" t="s">
        <v>369</v>
      </c>
      <c r="AT161" s="174" t="s">
        <v>366</v>
      </c>
      <c r="AU161" s="174" t="s">
        <v>85</v>
      </c>
      <c r="AY161" s="17" t="s">
        <v>215</v>
      </c>
      <c r="BE161" s="175">
        <f>IF(N161="základní",J161,0)</f>
        <v>0</v>
      </c>
      <c r="BF161" s="175">
        <f>IF(N161="snížená",J161,0)</f>
        <v>0</v>
      </c>
      <c r="BG161" s="175">
        <f>IF(N161="zákl. přenesená",J161,0)</f>
        <v>0</v>
      </c>
      <c r="BH161" s="175">
        <f>IF(N161="sníž. přenesená",J161,0)</f>
        <v>0</v>
      </c>
      <c r="BI161" s="175">
        <f>IF(N161="nulová",J161,0)</f>
        <v>0</v>
      </c>
      <c r="BJ161" s="17" t="s">
        <v>83</v>
      </c>
      <c r="BK161" s="175">
        <f>ROUND(I161*H161,2)</f>
        <v>0</v>
      </c>
      <c r="BL161" s="17" t="s">
        <v>369</v>
      </c>
      <c r="BM161" s="174" t="s">
        <v>376</v>
      </c>
    </row>
    <row r="162" spans="1:65" s="12" customFormat="1" x14ac:dyDescent="0.2">
      <c r="B162" s="181"/>
      <c r="C162" s="182"/>
      <c r="D162" s="176" t="s">
        <v>220</v>
      </c>
      <c r="E162" s="183" t="s">
        <v>35</v>
      </c>
      <c r="F162" s="184" t="s">
        <v>377</v>
      </c>
      <c r="G162" s="182"/>
      <c r="H162" s="185">
        <v>10</v>
      </c>
      <c r="I162" s="186"/>
      <c r="J162" s="182"/>
      <c r="K162" s="182"/>
      <c r="L162" s="187"/>
      <c r="M162" s="188"/>
      <c r="N162" s="189"/>
      <c r="O162" s="189"/>
      <c r="P162" s="189"/>
      <c r="Q162" s="189"/>
      <c r="R162" s="189"/>
      <c r="S162" s="189"/>
      <c r="T162" s="190"/>
      <c r="AT162" s="191" t="s">
        <v>220</v>
      </c>
      <c r="AU162" s="191" t="s">
        <v>85</v>
      </c>
      <c r="AV162" s="12" t="s">
        <v>85</v>
      </c>
      <c r="AW162" s="12" t="s">
        <v>37</v>
      </c>
      <c r="AX162" s="12" t="s">
        <v>83</v>
      </c>
      <c r="AY162" s="191" t="s">
        <v>215</v>
      </c>
    </row>
    <row r="163" spans="1:65" s="2" customFormat="1" ht="66.75" customHeight="1" x14ac:dyDescent="0.2">
      <c r="A163" s="34"/>
      <c r="B163" s="35"/>
      <c r="C163" s="208" t="s">
        <v>378</v>
      </c>
      <c r="D163" s="208" t="s">
        <v>366</v>
      </c>
      <c r="E163" s="209" t="s">
        <v>379</v>
      </c>
      <c r="F163" s="210" t="s">
        <v>380</v>
      </c>
      <c r="G163" s="211" t="s">
        <v>381</v>
      </c>
      <c r="H163" s="212">
        <v>54</v>
      </c>
      <c r="I163" s="213"/>
      <c r="J163" s="214">
        <f>ROUND(I163*H163,2)</f>
        <v>0</v>
      </c>
      <c r="K163" s="210" t="s">
        <v>213</v>
      </c>
      <c r="L163" s="39"/>
      <c r="M163" s="215" t="s">
        <v>35</v>
      </c>
      <c r="N163" s="216" t="s">
        <v>47</v>
      </c>
      <c r="O163" s="64"/>
      <c r="P163" s="172">
        <f>O163*H163</f>
        <v>0</v>
      </c>
      <c r="Q163" s="172">
        <v>0</v>
      </c>
      <c r="R163" s="172">
        <f>Q163*H163</f>
        <v>0</v>
      </c>
      <c r="S163" s="172">
        <v>0</v>
      </c>
      <c r="T163" s="173">
        <f>S163*H163</f>
        <v>0</v>
      </c>
      <c r="U163" s="34"/>
      <c r="V163" s="34"/>
      <c r="W163" s="34"/>
      <c r="X163" s="34"/>
      <c r="Y163" s="34"/>
      <c r="Z163" s="34"/>
      <c r="AA163" s="34"/>
      <c r="AB163" s="34"/>
      <c r="AC163" s="34"/>
      <c r="AD163" s="34"/>
      <c r="AE163" s="34"/>
      <c r="AR163" s="174" t="s">
        <v>216</v>
      </c>
      <c r="AT163" s="174" t="s">
        <v>366</v>
      </c>
      <c r="AU163" s="174" t="s">
        <v>85</v>
      </c>
      <c r="AY163" s="17" t="s">
        <v>215</v>
      </c>
      <c r="BE163" s="175">
        <f>IF(N163="základní",J163,0)</f>
        <v>0</v>
      </c>
      <c r="BF163" s="175">
        <f>IF(N163="snížená",J163,0)</f>
        <v>0</v>
      </c>
      <c r="BG163" s="175">
        <f>IF(N163="zákl. přenesená",J163,0)</f>
        <v>0</v>
      </c>
      <c r="BH163" s="175">
        <f>IF(N163="sníž. přenesená",J163,0)</f>
        <v>0</v>
      </c>
      <c r="BI163" s="175">
        <f>IF(N163="nulová",J163,0)</f>
        <v>0</v>
      </c>
      <c r="BJ163" s="17" t="s">
        <v>83</v>
      </c>
      <c r="BK163" s="175">
        <f>ROUND(I163*H163,2)</f>
        <v>0</v>
      </c>
      <c r="BL163" s="17" t="s">
        <v>216</v>
      </c>
      <c r="BM163" s="174" t="s">
        <v>382</v>
      </c>
    </row>
    <row r="164" spans="1:65" s="12" customFormat="1" x14ac:dyDescent="0.2">
      <c r="B164" s="181"/>
      <c r="C164" s="182"/>
      <c r="D164" s="176" t="s">
        <v>220</v>
      </c>
      <c r="E164" s="183" t="s">
        <v>35</v>
      </c>
      <c r="F164" s="184" t="s">
        <v>383</v>
      </c>
      <c r="G164" s="182"/>
      <c r="H164" s="185">
        <v>54</v>
      </c>
      <c r="I164" s="186"/>
      <c r="J164" s="182"/>
      <c r="K164" s="182"/>
      <c r="L164" s="187"/>
      <c r="M164" s="188"/>
      <c r="N164" s="189"/>
      <c r="O164" s="189"/>
      <c r="P164" s="189"/>
      <c r="Q164" s="189"/>
      <c r="R164" s="189"/>
      <c r="S164" s="189"/>
      <c r="T164" s="190"/>
      <c r="AT164" s="191" t="s">
        <v>220</v>
      </c>
      <c r="AU164" s="191" t="s">
        <v>85</v>
      </c>
      <c r="AV164" s="12" t="s">
        <v>85</v>
      </c>
      <c r="AW164" s="12" t="s">
        <v>37</v>
      </c>
      <c r="AX164" s="12" t="s">
        <v>83</v>
      </c>
      <c r="AY164" s="191" t="s">
        <v>215</v>
      </c>
    </row>
    <row r="165" spans="1:65" s="2" customFormat="1" ht="36" x14ac:dyDescent="0.2">
      <c r="A165" s="34"/>
      <c r="B165" s="35"/>
      <c r="C165" s="208" t="s">
        <v>384</v>
      </c>
      <c r="D165" s="208" t="s">
        <v>366</v>
      </c>
      <c r="E165" s="209" t="s">
        <v>385</v>
      </c>
      <c r="F165" s="210" t="s">
        <v>386</v>
      </c>
      <c r="G165" s="211" t="s">
        <v>381</v>
      </c>
      <c r="H165" s="212">
        <v>54</v>
      </c>
      <c r="I165" s="213"/>
      <c r="J165" s="214">
        <f>ROUND(I165*H165,2)</f>
        <v>0</v>
      </c>
      <c r="K165" s="210" t="s">
        <v>213</v>
      </c>
      <c r="L165" s="39"/>
      <c r="M165" s="215" t="s">
        <v>35</v>
      </c>
      <c r="N165" s="216" t="s">
        <v>47</v>
      </c>
      <c r="O165" s="64"/>
      <c r="P165" s="172">
        <f>O165*H165</f>
        <v>0</v>
      </c>
      <c r="Q165" s="172">
        <v>0</v>
      </c>
      <c r="R165" s="172">
        <f>Q165*H165</f>
        <v>0</v>
      </c>
      <c r="S165" s="172">
        <v>0</v>
      </c>
      <c r="T165" s="173">
        <f>S165*H165</f>
        <v>0</v>
      </c>
      <c r="U165" s="34"/>
      <c r="V165" s="34"/>
      <c r="W165" s="34"/>
      <c r="X165" s="34"/>
      <c r="Y165" s="34"/>
      <c r="Z165" s="34"/>
      <c r="AA165" s="34"/>
      <c r="AB165" s="34"/>
      <c r="AC165" s="34"/>
      <c r="AD165" s="34"/>
      <c r="AE165" s="34"/>
      <c r="AR165" s="174" t="s">
        <v>216</v>
      </c>
      <c r="AT165" s="174" t="s">
        <v>366</v>
      </c>
      <c r="AU165" s="174" t="s">
        <v>85</v>
      </c>
      <c r="AY165" s="17" t="s">
        <v>215</v>
      </c>
      <c r="BE165" s="175">
        <f>IF(N165="základní",J165,0)</f>
        <v>0</v>
      </c>
      <c r="BF165" s="175">
        <f>IF(N165="snížená",J165,0)</f>
        <v>0</v>
      </c>
      <c r="BG165" s="175">
        <f>IF(N165="zákl. přenesená",J165,0)</f>
        <v>0</v>
      </c>
      <c r="BH165" s="175">
        <f>IF(N165="sníž. přenesená",J165,0)</f>
        <v>0</v>
      </c>
      <c r="BI165" s="175">
        <f>IF(N165="nulová",J165,0)</f>
        <v>0</v>
      </c>
      <c r="BJ165" s="17" t="s">
        <v>83</v>
      </c>
      <c r="BK165" s="175">
        <f>ROUND(I165*H165,2)</f>
        <v>0</v>
      </c>
      <c r="BL165" s="17" t="s">
        <v>216</v>
      </c>
      <c r="BM165" s="174" t="s">
        <v>387</v>
      </c>
    </row>
    <row r="166" spans="1:65" s="12" customFormat="1" x14ac:dyDescent="0.2">
      <c r="B166" s="181"/>
      <c r="C166" s="182"/>
      <c r="D166" s="176" t="s">
        <v>220</v>
      </c>
      <c r="E166" s="183" t="s">
        <v>35</v>
      </c>
      <c r="F166" s="184" t="s">
        <v>383</v>
      </c>
      <c r="G166" s="182"/>
      <c r="H166" s="185">
        <v>54</v>
      </c>
      <c r="I166" s="186"/>
      <c r="J166" s="182"/>
      <c r="K166" s="182"/>
      <c r="L166" s="187"/>
      <c r="M166" s="188"/>
      <c r="N166" s="189"/>
      <c r="O166" s="189"/>
      <c r="P166" s="189"/>
      <c r="Q166" s="189"/>
      <c r="R166" s="189"/>
      <c r="S166" s="189"/>
      <c r="T166" s="190"/>
      <c r="AT166" s="191" t="s">
        <v>220</v>
      </c>
      <c r="AU166" s="191" t="s">
        <v>85</v>
      </c>
      <c r="AV166" s="12" t="s">
        <v>85</v>
      </c>
      <c r="AW166" s="12" t="s">
        <v>37</v>
      </c>
      <c r="AX166" s="12" t="s">
        <v>83</v>
      </c>
      <c r="AY166" s="191" t="s">
        <v>215</v>
      </c>
    </row>
    <row r="167" spans="1:65" s="2" customFormat="1" ht="66.75" customHeight="1" x14ac:dyDescent="0.2">
      <c r="A167" s="34"/>
      <c r="B167" s="35"/>
      <c r="C167" s="208" t="s">
        <v>388</v>
      </c>
      <c r="D167" s="208" t="s">
        <v>366</v>
      </c>
      <c r="E167" s="209" t="s">
        <v>389</v>
      </c>
      <c r="F167" s="210" t="s">
        <v>390</v>
      </c>
      <c r="G167" s="211" t="s">
        <v>212</v>
      </c>
      <c r="H167" s="212">
        <v>30</v>
      </c>
      <c r="I167" s="213"/>
      <c r="J167" s="214">
        <f>ROUND(I167*H167,2)</f>
        <v>0</v>
      </c>
      <c r="K167" s="210" t="s">
        <v>213</v>
      </c>
      <c r="L167" s="39"/>
      <c r="M167" s="215" t="s">
        <v>35</v>
      </c>
      <c r="N167" s="216" t="s">
        <v>47</v>
      </c>
      <c r="O167" s="64"/>
      <c r="P167" s="172">
        <f>O167*H167</f>
        <v>0</v>
      </c>
      <c r="Q167" s="172">
        <v>0</v>
      </c>
      <c r="R167" s="172">
        <f>Q167*H167</f>
        <v>0</v>
      </c>
      <c r="S167" s="172">
        <v>0</v>
      </c>
      <c r="T167" s="173">
        <f>S167*H167</f>
        <v>0</v>
      </c>
      <c r="U167" s="34"/>
      <c r="V167" s="34"/>
      <c r="W167" s="34"/>
      <c r="X167" s="34"/>
      <c r="Y167" s="34"/>
      <c r="Z167" s="34"/>
      <c r="AA167" s="34"/>
      <c r="AB167" s="34"/>
      <c r="AC167" s="34"/>
      <c r="AD167" s="34"/>
      <c r="AE167" s="34"/>
      <c r="AR167" s="174" t="s">
        <v>216</v>
      </c>
      <c r="AT167" s="174" t="s">
        <v>366</v>
      </c>
      <c r="AU167" s="174" t="s">
        <v>85</v>
      </c>
      <c r="AY167" s="17" t="s">
        <v>215</v>
      </c>
      <c r="BE167" s="175">
        <f>IF(N167="základní",J167,0)</f>
        <v>0</v>
      </c>
      <c r="BF167" s="175">
        <f>IF(N167="snížená",J167,0)</f>
        <v>0</v>
      </c>
      <c r="BG167" s="175">
        <f>IF(N167="zákl. přenesená",J167,0)</f>
        <v>0</v>
      </c>
      <c r="BH167" s="175">
        <f>IF(N167="sníž. přenesená",J167,0)</f>
        <v>0</v>
      </c>
      <c r="BI167" s="175">
        <f>IF(N167="nulová",J167,0)</f>
        <v>0</v>
      </c>
      <c r="BJ167" s="17" t="s">
        <v>83</v>
      </c>
      <c r="BK167" s="175">
        <f>ROUND(I167*H167,2)</f>
        <v>0</v>
      </c>
      <c r="BL167" s="17" t="s">
        <v>216</v>
      </c>
      <c r="BM167" s="174" t="s">
        <v>391</v>
      </c>
    </row>
    <row r="168" spans="1:65" s="2" customFormat="1" ht="19.5" x14ac:dyDescent="0.2">
      <c r="A168" s="34"/>
      <c r="B168" s="35"/>
      <c r="C168" s="36"/>
      <c r="D168" s="176" t="s">
        <v>218</v>
      </c>
      <c r="E168" s="36"/>
      <c r="F168" s="177" t="s">
        <v>392</v>
      </c>
      <c r="G168" s="36"/>
      <c r="H168" s="36"/>
      <c r="I168" s="178"/>
      <c r="J168" s="36"/>
      <c r="K168" s="36"/>
      <c r="L168" s="39"/>
      <c r="M168" s="179"/>
      <c r="N168" s="180"/>
      <c r="O168" s="64"/>
      <c r="P168" s="64"/>
      <c r="Q168" s="64"/>
      <c r="R168" s="64"/>
      <c r="S168" s="64"/>
      <c r="T168" s="65"/>
      <c r="U168" s="34"/>
      <c r="V168" s="34"/>
      <c r="W168" s="34"/>
      <c r="X168" s="34"/>
      <c r="Y168" s="34"/>
      <c r="Z168" s="34"/>
      <c r="AA168" s="34"/>
      <c r="AB168" s="34"/>
      <c r="AC168" s="34"/>
      <c r="AD168" s="34"/>
      <c r="AE168" s="34"/>
      <c r="AT168" s="17" t="s">
        <v>218</v>
      </c>
      <c r="AU168" s="17" t="s">
        <v>85</v>
      </c>
    </row>
    <row r="169" spans="1:65" s="12" customFormat="1" x14ac:dyDescent="0.2">
      <c r="B169" s="181"/>
      <c r="C169" s="182"/>
      <c r="D169" s="176" t="s">
        <v>220</v>
      </c>
      <c r="E169" s="183" t="s">
        <v>35</v>
      </c>
      <c r="F169" s="184" t="s">
        <v>221</v>
      </c>
      <c r="G169" s="182"/>
      <c r="H169" s="185">
        <v>30</v>
      </c>
      <c r="I169" s="186"/>
      <c r="J169" s="182"/>
      <c r="K169" s="182"/>
      <c r="L169" s="187"/>
      <c r="M169" s="188"/>
      <c r="N169" s="189"/>
      <c r="O169" s="189"/>
      <c r="P169" s="189"/>
      <c r="Q169" s="189"/>
      <c r="R169" s="189"/>
      <c r="S169" s="189"/>
      <c r="T169" s="190"/>
      <c r="AT169" s="191" t="s">
        <v>220</v>
      </c>
      <c r="AU169" s="191" t="s">
        <v>85</v>
      </c>
      <c r="AV169" s="12" t="s">
        <v>85</v>
      </c>
      <c r="AW169" s="12" t="s">
        <v>37</v>
      </c>
      <c r="AX169" s="12" t="s">
        <v>83</v>
      </c>
      <c r="AY169" s="191" t="s">
        <v>215</v>
      </c>
    </row>
    <row r="170" spans="1:65" s="2" customFormat="1" ht="33" customHeight="1" x14ac:dyDescent="0.2">
      <c r="A170" s="34"/>
      <c r="B170" s="35"/>
      <c r="C170" s="208" t="s">
        <v>393</v>
      </c>
      <c r="D170" s="208" t="s">
        <v>366</v>
      </c>
      <c r="E170" s="209" t="s">
        <v>394</v>
      </c>
      <c r="F170" s="210" t="s">
        <v>395</v>
      </c>
      <c r="G170" s="211" t="s">
        <v>396</v>
      </c>
      <c r="H170" s="212">
        <v>0.02</v>
      </c>
      <c r="I170" s="213"/>
      <c r="J170" s="214">
        <f>ROUND(I170*H170,2)</f>
        <v>0</v>
      </c>
      <c r="K170" s="210" t="s">
        <v>213</v>
      </c>
      <c r="L170" s="39"/>
      <c r="M170" s="215" t="s">
        <v>35</v>
      </c>
      <c r="N170" s="216" t="s">
        <v>47</v>
      </c>
      <c r="O170" s="64"/>
      <c r="P170" s="172">
        <f>O170*H170</f>
        <v>0</v>
      </c>
      <c r="Q170" s="172">
        <v>0</v>
      </c>
      <c r="R170" s="172">
        <f>Q170*H170</f>
        <v>0</v>
      </c>
      <c r="S170" s="172">
        <v>0</v>
      </c>
      <c r="T170" s="173">
        <f>S170*H170</f>
        <v>0</v>
      </c>
      <c r="U170" s="34"/>
      <c r="V170" s="34"/>
      <c r="W170" s="34"/>
      <c r="X170" s="34"/>
      <c r="Y170" s="34"/>
      <c r="Z170" s="34"/>
      <c r="AA170" s="34"/>
      <c r="AB170" s="34"/>
      <c r="AC170" s="34"/>
      <c r="AD170" s="34"/>
      <c r="AE170" s="34"/>
      <c r="AR170" s="174" t="s">
        <v>216</v>
      </c>
      <c r="AT170" s="174" t="s">
        <v>366</v>
      </c>
      <c r="AU170" s="174" t="s">
        <v>85</v>
      </c>
      <c r="AY170" s="17" t="s">
        <v>215</v>
      </c>
      <c r="BE170" s="175">
        <f>IF(N170="základní",J170,0)</f>
        <v>0</v>
      </c>
      <c r="BF170" s="175">
        <f>IF(N170="snížená",J170,0)</f>
        <v>0</v>
      </c>
      <c r="BG170" s="175">
        <f>IF(N170="zákl. přenesená",J170,0)</f>
        <v>0</v>
      </c>
      <c r="BH170" s="175">
        <f>IF(N170="sníž. přenesená",J170,0)</f>
        <v>0</v>
      </c>
      <c r="BI170" s="175">
        <f>IF(N170="nulová",J170,0)</f>
        <v>0</v>
      </c>
      <c r="BJ170" s="17" t="s">
        <v>83</v>
      </c>
      <c r="BK170" s="175">
        <f>ROUND(I170*H170,2)</f>
        <v>0</v>
      </c>
      <c r="BL170" s="17" t="s">
        <v>216</v>
      </c>
      <c r="BM170" s="174" t="s">
        <v>397</v>
      </c>
    </row>
    <row r="171" spans="1:65" s="12" customFormat="1" x14ac:dyDescent="0.2">
      <c r="B171" s="181"/>
      <c r="C171" s="182"/>
      <c r="D171" s="176" t="s">
        <v>220</v>
      </c>
      <c r="E171" s="183" t="s">
        <v>35</v>
      </c>
      <c r="F171" s="184" t="s">
        <v>398</v>
      </c>
      <c r="G171" s="182"/>
      <c r="H171" s="185">
        <v>0.02</v>
      </c>
      <c r="I171" s="186"/>
      <c r="J171" s="182"/>
      <c r="K171" s="182"/>
      <c r="L171" s="187"/>
      <c r="M171" s="188"/>
      <c r="N171" s="189"/>
      <c r="O171" s="189"/>
      <c r="P171" s="189"/>
      <c r="Q171" s="189"/>
      <c r="R171" s="189"/>
      <c r="S171" s="189"/>
      <c r="T171" s="190"/>
      <c r="AT171" s="191" t="s">
        <v>220</v>
      </c>
      <c r="AU171" s="191" t="s">
        <v>85</v>
      </c>
      <c r="AV171" s="12" t="s">
        <v>85</v>
      </c>
      <c r="AW171" s="12" t="s">
        <v>37</v>
      </c>
      <c r="AX171" s="12" t="s">
        <v>83</v>
      </c>
      <c r="AY171" s="191" t="s">
        <v>215</v>
      </c>
    </row>
    <row r="172" spans="1:65" s="2" customFormat="1" ht="33" customHeight="1" x14ac:dyDescent="0.2">
      <c r="A172" s="34"/>
      <c r="B172" s="35"/>
      <c r="C172" s="208" t="s">
        <v>399</v>
      </c>
      <c r="D172" s="208" t="s">
        <v>366</v>
      </c>
      <c r="E172" s="209" t="s">
        <v>400</v>
      </c>
      <c r="F172" s="210" t="s">
        <v>401</v>
      </c>
      <c r="G172" s="211" t="s">
        <v>402</v>
      </c>
      <c r="H172" s="212">
        <v>50</v>
      </c>
      <c r="I172" s="213"/>
      <c r="J172" s="214">
        <f>ROUND(I172*H172,2)</f>
        <v>0</v>
      </c>
      <c r="K172" s="210" t="s">
        <v>213</v>
      </c>
      <c r="L172" s="39"/>
      <c r="M172" s="215" t="s">
        <v>35</v>
      </c>
      <c r="N172" s="216" t="s">
        <v>47</v>
      </c>
      <c r="O172" s="64"/>
      <c r="P172" s="172">
        <f>O172*H172</f>
        <v>0</v>
      </c>
      <c r="Q172" s="172">
        <v>0</v>
      </c>
      <c r="R172" s="172">
        <f>Q172*H172</f>
        <v>0</v>
      </c>
      <c r="S172" s="172">
        <v>0</v>
      </c>
      <c r="T172" s="173">
        <f>S172*H172</f>
        <v>0</v>
      </c>
      <c r="U172" s="34"/>
      <c r="V172" s="34"/>
      <c r="W172" s="34"/>
      <c r="X172" s="34"/>
      <c r="Y172" s="34"/>
      <c r="Z172" s="34"/>
      <c r="AA172" s="34"/>
      <c r="AB172" s="34"/>
      <c r="AC172" s="34"/>
      <c r="AD172" s="34"/>
      <c r="AE172" s="34"/>
      <c r="AR172" s="174" t="s">
        <v>216</v>
      </c>
      <c r="AT172" s="174" t="s">
        <v>366</v>
      </c>
      <c r="AU172" s="174" t="s">
        <v>85</v>
      </c>
      <c r="AY172" s="17" t="s">
        <v>215</v>
      </c>
      <c r="BE172" s="175">
        <f>IF(N172="základní",J172,0)</f>
        <v>0</v>
      </c>
      <c r="BF172" s="175">
        <f>IF(N172="snížená",J172,0)</f>
        <v>0</v>
      </c>
      <c r="BG172" s="175">
        <f>IF(N172="zákl. přenesená",J172,0)</f>
        <v>0</v>
      </c>
      <c r="BH172" s="175">
        <f>IF(N172="sníž. přenesená",J172,0)</f>
        <v>0</v>
      </c>
      <c r="BI172" s="175">
        <f>IF(N172="nulová",J172,0)</f>
        <v>0</v>
      </c>
      <c r="BJ172" s="17" t="s">
        <v>83</v>
      </c>
      <c r="BK172" s="175">
        <f>ROUND(I172*H172,2)</f>
        <v>0</v>
      </c>
      <c r="BL172" s="17" t="s">
        <v>216</v>
      </c>
      <c r="BM172" s="174" t="s">
        <v>403</v>
      </c>
    </row>
    <row r="173" spans="1:65" s="12" customFormat="1" x14ac:dyDescent="0.2">
      <c r="B173" s="181"/>
      <c r="C173" s="182"/>
      <c r="D173" s="176" t="s">
        <v>220</v>
      </c>
      <c r="E173" s="183" t="s">
        <v>35</v>
      </c>
      <c r="F173" s="184" t="s">
        <v>404</v>
      </c>
      <c r="G173" s="182"/>
      <c r="H173" s="185">
        <v>50</v>
      </c>
      <c r="I173" s="186"/>
      <c r="J173" s="182"/>
      <c r="K173" s="182"/>
      <c r="L173" s="187"/>
      <c r="M173" s="188"/>
      <c r="N173" s="189"/>
      <c r="O173" s="189"/>
      <c r="P173" s="189"/>
      <c r="Q173" s="189"/>
      <c r="R173" s="189"/>
      <c r="S173" s="189"/>
      <c r="T173" s="190"/>
      <c r="AT173" s="191" t="s">
        <v>220</v>
      </c>
      <c r="AU173" s="191" t="s">
        <v>85</v>
      </c>
      <c r="AV173" s="12" t="s">
        <v>85</v>
      </c>
      <c r="AW173" s="12" t="s">
        <v>37</v>
      </c>
      <c r="AX173" s="12" t="s">
        <v>83</v>
      </c>
      <c r="AY173" s="191" t="s">
        <v>215</v>
      </c>
    </row>
    <row r="174" spans="1:65" s="2" customFormat="1" ht="66.75" customHeight="1" x14ac:dyDescent="0.2">
      <c r="A174" s="34"/>
      <c r="B174" s="35"/>
      <c r="C174" s="208" t="s">
        <v>405</v>
      </c>
      <c r="D174" s="208" t="s">
        <v>366</v>
      </c>
      <c r="E174" s="209" t="s">
        <v>406</v>
      </c>
      <c r="F174" s="210" t="s">
        <v>407</v>
      </c>
      <c r="G174" s="211" t="s">
        <v>212</v>
      </c>
      <c r="H174" s="212">
        <v>27</v>
      </c>
      <c r="I174" s="213"/>
      <c r="J174" s="214">
        <f>ROUND(I174*H174,2)</f>
        <v>0</v>
      </c>
      <c r="K174" s="210" t="s">
        <v>213</v>
      </c>
      <c r="L174" s="39"/>
      <c r="M174" s="215" t="s">
        <v>35</v>
      </c>
      <c r="N174" s="216" t="s">
        <v>47</v>
      </c>
      <c r="O174" s="64"/>
      <c r="P174" s="172">
        <f>O174*H174</f>
        <v>0</v>
      </c>
      <c r="Q174" s="172">
        <v>0</v>
      </c>
      <c r="R174" s="172">
        <f>Q174*H174</f>
        <v>0</v>
      </c>
      <c r="S174" s="172">
        <v>0</v>
      </c>
      <c r="T174" s="173">
        <f>S174*H174</f>
        <v>0</v>
      </c>
      <c r="U174" s="34"/>
      <c r="V174" s="34"/>
      <c r="W174" s="34"/>
      <c r="X174" s="34"/>
      <c r="Y174" s="34"/>
      <c r="Z174" s="34"/>
      <c r="AA174" s="34"/>
      <c r="AB174" s="34"/>
      <c r="AC174" s="34"/>
      <c r="AD174" s="34"/>
      <c r="AE174" s="34"/>
      <c r="AR174" s="174" t="s">
        <v>216</v>
      </c>
      <c r="AT174" s="174" t="s">
        <v>366</v>
      </c>
      <c r="AU174" s="174" t="s">
        <v>85</v>
      </c>
      <c r="AY174" s="17" t="s">
        <v>215</v>
      </c>
      <c r="BE174" s="175">
        <f>IF(N174="základní",J174,0)</f>
        <v>0</v>
      </c>
      <c r="BF174" s="175">
        <f>IF(N174="snížená",J174,0)</f>
        <v>0</v>
      </c>
      <c r="BG174" s="175">
        <f>IF(N174="zákl. přenesená",J174,0)</f>
        <v>0</v>
      </c>
      <c r="BH174" s="175">
        <f>IF(N174="sníž. přenesená",J174,0)</f>
        <v>0</v>
      </c>
      <c r="BI174" s="175">
        <f>IF(N174="nulová",J174,0)</f>
        <v>0</v>
      </c>
      <c r="BJ174" s="17" t="s">
        <v>83</v>
      </c>
      <c r="BK174" s="175">
        <f>ROUND(I174*H174,2)</f>
        <v>0</v>
      </c>
      <c r="BL174" s="17" t="s">
        <v>216</v>
      </c>
      <c r="BM174" s="174" t="s">
        <v>408</v>
      </c>
    </row>
    <row r="175" spans="1:65" s="12" customFormat="1" x14ac:dyDescent="0.2">
      <c r="B175" s="181"/>
      <c r="C175" s="182"/>
      <c r="D175" s="176" t="s">
        <v>220</v>
      </c>
      <c r="E175" s="183" t="s">
        <v>35</v>
      </c>
      <c r="F175" s="184" t="s">
        <v>409</v>
      </c>
      <c r="G175" s="182"/>
      <c r="H175" s="185">
        <v>27</v>
      </c>
      <c r="I175" s="186"/>
      <c r="J175" s="182"/>
      <c r="K175" s="182"/>
      <c r="L175" s="187"/>
      <c r="M175" s="188"/>
      <c r="N175" s="189"/>
      <c r="O175" s="189"/>
      <c r="P175" s="189"/>
      <c r="Q175" s="189"/>
      <c r="R175" s="189"/>
      <c r="S175" s="189"/>
      <c r="T175" s="190"/>
      <c r="AT175" s="191" t="s">
        <v>220</v>
      </c>
      <c r="AU175" s="191" t="s">
        <v>85</v>
      </c>
      <c r="AV175" s="12" t="s">
        <v>85</v>
      </c>
      <c r="AW175" s="12" t="s">
        <v>37</v>
      </c>
      <c r="AX175" s="12" t="s">
        <v>83</v>
      </c>
      <c r="AY175" s="191" t="s">
        <v>215</v>
      </c>
    </row>
    <row r="176" spans="1:65" s="2" customFormat="1" ht="66.75" customHeight="1" x14ac:dyDescent="0.2">
      <c r="A176" s="34"/>
      <c r="B176" s="35"/>
      <c r="C176" s="208" t="s">
        <v>410</v>
      </c>
      <c r="D176" s="208" t="s">
        <v>366</v>
      </c>
      <c r="E176" s="209" t="s">
        <v>411</v>
      </c>
      <c r="F176" s="210" t="s">
        <v>412</v>
      </c>
      <c r="G176" s="211" t="s">
        <v>212</v>
      </c>
      <c r="H176" s="212">
        <v>23</v>
      </c>
      <c r="I176" s="213"/>
      <c r="J176" s="214">
        <f>ROUND(I176*H176,2)</f>
        <v>0</v>
      </c>
      <c r="K176" s="210" t="s">
        <v>213</v>
      </c>
      <c r="L176" s="39"/>
      <c r="M176" s="215" t="s">
        <v>35</v>
      </c>
      <c r="N176" s="216" t="s">
        <v>47</v>
      </c>
      <c r="O176" s="64"/>
      <c r="P176" s="172">
        <f>O176*H176</f>
        <v>0</v>
      </c>
      <c r="Q176" s="172">
        <v>0</v>
      </c>
      <c r="R176" s="172">
        <f>Q176*H176</f>
        <v>0</v>
      </c>
      <c r="S176" s="172">
        <v>0</v>
      </c>
      <c r="T176" s="173">
        <f>S176*H176</f>
        <v>0</v>
      </c>
      <c r="U176" s="34"/>
      <c r="V176" s="34"/>
      <c r="W176" s="34"/>
      <c r="X176" s="34"/>
      <c r="Y176" s="34"/>
      <c r="Z176" s="34"/>
      <c r="AA176" s="34"/>
      <c r="AB176" s="34"/>
      <c r="AC176" s="34"/>
      <c r="AD176" s="34"/>
      <c r="AE176" s="34"/>
      <c r="AR176" s="174" t="s">
        <v>216</v>
      </c>
      <c r="AT176" s="174" t="s">
        <v>366</v>
      </c>
      <c r="AU176" s="174" t="s">
        <v>85</v>
      </c>
      <c r="AY176" s="17" t="s">
        <v>215</v>
      </c>
      <c r="BE176" s="175">
        <f>IF(N176="základní",J176,0)</f>
        <v>0</v>
      </c>
      <c r="BF176" s="175">
        <f>IF(N176="snížená",J176,0)</f>
        <v>0</v>
      </c>
      <c r="BG176" s="175">
        <f>IF(N176="zákl. přenesená",J176,0)</f>
        <v>0</v>
      </c>
      <c r="BH176" s="175">
        <f>IF(N176="sníž. přenesená",J176,0)</f>
        <v>0</v>
      </c>
      <c r="BI176" s="175">
        <f>IF(N176="nulová",J176,0)</f>
        <v>0</v>
      </c>
      <c r="BJ176" s="17" t="s">
        <v>83</v>
      </c>
      <c r="BK176" s="175">
        <f>ROUND(I176*H176,2)</f>
        <v>0</v>
      </c>
      <c r="BL176" s="17" t="s">
        <v>216</v>
      </c>
      <c r="BM176" s="174" t="s">
        <v>413</v>
      </c>
    </row>
    <row r="177" spans="1:65" s="12" customFormat="1" x14ac:dyDescent="0.2">
      <c r="B177" s="181"/>
      <c r="C177" s="182"/>
      <c r="D177" s="176" t="s">
        <v>220</v>
      </c>
      <c r="E177" s="183" t="s">
        <v>35</v>
      </c>
      <c r="F177" s="184" t="s">
        <v>414</v>
      </c>
      <c r="G177" s="182"/>
      <c r="H177" s="185">
        <v>23</v>
      </c>
      <c r="I177" s="186"/>
      <c r="J177" s="182"/>
      <c r="K177" s="182"/>
      <c r="L177" s="187"/>
      <c r="M177" s="188"/>
      <c r="N177" s="189"/>
      <c r="O177" s="189"/>
      <c r="P177" s="189"/>
      <c r="Q177" s="189"/>
      <c r="R177" s="189"/>
      <c r="S177" s="189"/>
      <c r="T177" s="190"/>
      <c r="AT177" s="191" t="s">
        <v>220</v>
      </c>
      <c r="AU177" s="191" t="s">
        <v>85</v>
      </c>
      <c r="AV177" s="12" t="s">
        <v>85</v>
      </c>
      <c r="AW177" s="12" t="s">
        <v>37</v>
      </c>
      <c r="AX177" s="12" t="s">
        <v>83</v>
      </c>
      <c r="AY177" s="191" t="s">
        <v>215</v>
      </c>
    </row>
    <row r="178" spans="1:65" s="2" customFormat="1" ht="66.75" customHeight="1" x14ac:dyDescent="0.2">
      <c r="A178" s="34"/>
      <c r="B178" s="35"/>
      <c r="C178" s="208" t="s">
        <v>415</v>
      </c>
      <c r="D178" s="208" t="s">
        <v>366</v>
      </c>
      <c r="E178" s="209" t="s">
        <v>416</v>
      </c>
      <c r="F178" s="210" t="s">
        <v>417</v>
      </c>
      <c r="G178" s="211" t="s">
        <v>212</v>
      </c>
      <c r="H178" s="212">
        <v>9</v>
      </c>
      <c r="I178" s="213"/>
      <c r="J178" s="214">
        <f>ROUND(I178*H178,2)</f>
        <v>0</v>
      </c>
      <c r="K178" s="210" t="s">
        <v>213</v>
      </c>
      <c r="L178" s="39"/>
      <c r="M178" s="215" t="s">
        <v>35</v>
      </c>
      <c r="N178" s="216" t="s">
        <v>47</v>
      </c>
      <c r="O178" s="64"/>
      <c r="P178" s="172">
        <f>O178*H178</f>
        <v>0</v>
      </c>
      <c r="Q178" s="172">
        <v>0</v>
      </c>
      <c r="R178" s="172">
        <f>Q178*H178</f>
        <v>0</v>
      </c>
      <c r="S178" s="172">
        <v>0</v>
      </c>
      <c r="T178" s="173">
        <f>S178*H178</f>
        <v>0</v>
      </c>
      <c r="U178" s="34"/>
      <c r="V178" s="34"/>
      <c r="W178" s="34"/>
      <c r="X178" s="34"/>
      <c r="Y178" s="34"/>
      <c r="Z178" s="34"/>
      <c r="AA178" s="34"/>
      <c r="AB178" s="34"/>
      <c r="AC178" s="34"/>
      <c r="AD178" s="34"/>
      <c r="AE178" s="34"/>
      <c r="AR178" s="174" t="s">
        <v>216</v>
      </c>
      <c r="AT178" s="174" t="s">
        <v>366</v>
      </c>
      <c r="AU178" s="174" t="s">
        <v>85</v>
      </c>
      <c r="AY178" s="17" t="s">
        <v>215</v>
      </c>
      <c r="BE178" s="175">
        <f>IF(N178="základní",J178,0)</f>
        <v>0</v>
      </c>
      <c r="BF178" s="175">
        <f>IF(N178="snížená",J178,0)</f>
        <v>0</v>
      </c>
      <c r="BG178" s="175">
        <f>IF(N178="zákl. přenesená",J178,0)</f>
        <v>0</v>
      </c>
      <c r="BH178" s="175">
        <f>IF(N178="sníž. přenesená",J178,0)</f>
        <v>0</v>
      </c>
      <c r="BI178" s="175">
        <f>IF(N178="nulová",J178,0)</f>
        <v>0</v>
      </c>
      <c r="BJ178" s="17" t="s">
        <v>83</v>
      </c>
      <c r="BK178" s="175">
        <f>ROUND(I178*H178,2)</f>
        <v>0</v>
      </c>
      <c r="BL178" s="17" t="s">
        <v>216</v>
      </c>
      <c r="BM178" s="174" t="s">
        <v>418</v>
      </c>
    </row>
    <row r="179" spans="1:65" s="12" customFormat="1" x14ac:dyDescent="0.2">
      <c r="B179" s="181"/>
      <c r="C179" s="182"/>
      <c r="D179" s="176" t="s">
        <v>220</v>
      </c>
      <c r="E179" s="183" t="s">
        <v>35</v>
      </c>
      <c r="F179" s="184" t="s">
        <v>419</v>
      </c>
      <c r="G179" s="182"/>
      <c r="H179" s="185">
        <v>9</v>
      </c>
      <c r="I179" s="186"/>
      <c r="J179" s="182"/>
      <c r="K179" s="182"/>
      <c r="L179" s="187"/>
      <c r="M179" s="188"/>
      <c r="N179" s="189"/>
      <c r="O179" s="189"/>
      <c r="P179" s="189"/>
      <c r="Q179" s="189"/>
      <c r="R179" s="189"/>
      <c r="S179" s="189"/>
      <c r="T179" s="190"/>
      <c r="AT179" s="191" t="s">
        <v>220</v>
      </c>
      <c r="AU179" s="191" t="s">
        <v>85</v>
      </c>
      <c r="AV179" s="12" t="s">
        <v>85</v>
      </c>
      <c r="AW179" s="12" t="s">
        <v>37</v>
      </c>
      <c r="AX179" s="12" t="s">
        <v>83</v>
      </c>
      <c r="AY179" s="191" t="s">
        <v>215</v>
      </c>
    </row>
    <row r="180" spans="1:65" s="2" customFormat="1" ht="55.5" customHeight="1" x14ac:dyDescent="0.2">
      <c r="A180" s="34"/>
      <c r="B180" s="35"/>
      <c r="C180" s="208" t="s">
        <v>420</v>
      </c>
      <c r="D180" s="208" t="s">
        <v>366</v>
      </c>
      <c r="E180" s="209" t="s">
        <v>421</v>
      </c>
      <c r="F180" s="210" t="s">
        <v>422</v>
      </c>
      <c r="G180" s="211" t="s">
        <v>212</v>
      </c>
      <c r="H180" s="212">
        <v>89</v>
      </c>
      <c r="I180" s="213"/>
      <c r="J180" s="214">
        <f>ROUND(I180*H180,2)</f>
        <v>0</v>
      </c>
      <c r="K180" s="210" t="s">
        <v>213</v>
      </c>
      <c r="L180" s="39"/>
      <c r="M180" s="215" t="s">
        <v>35</v>
      </c>
      <c r="N180" s="216" t="s">
        <v>47</v>
      </c>
      <c r="O180" s="64"/>
      <c r="P180" s="172">
        <f>O180*H180</f>
        <v>0</v>
      </c>
      <c r="Q180" s="172">
        <v>0</v>
      </c>
      <c r="R180" s="172">
        <f>Q180*H180</f>
        <v>0</v>
      </c>
      <c r="S180" s="172">
        <v>0</v>
      </c>
      <c r="T180" s="173">
        <f>S180*H180</f>
        <v>0</v>
      </c>
      <c r="U180" s="34"/>
      <c r="V180" s="34"/>
      <c r="W180" s="34"/>
      <c r="X180" s="34"/>
      <c r="Y180" s="34"/>
      <c r="Z180" s="34"/>
      <c r="AA180" s="34"/>
      <c r="AB180" s="34"/>
      <c r="AC180" s="34"/>
      <c r="AD180" s="34"/>
      <c r="AE180" s="34"/>
      <c r="AR180" s="174" t="s">
        <v>216</v>
      </c>
      <c r="AT180" s="174" t="s">
        <v>366</v>
      </c>
      <c r="AU180" s="174" t="s">
        <v>85</v>
      </c>
      <c r="AY180" s="17" t="s">
        <v>215</v>
      </c>
      <c r="BE180" s="175">
        <f>IF(N180="základní",J180,0)</f>
        <v>0</v>
      </c>
      <c r="BF180" s="175">
        <f>IF(N180="snížená",J180,0)</f>
        <v>0</v>
      </c>
      <c r="BG180" s="175">
        <f>IF(N180="zákl. přenesená",J180,0)</f>
        <v>0</v>
      </c>
      <c r="BH180" s="175">
        <f>IF(N180="sníž. přenesená",J180,0)</f>
        <v>0</v>
      </c>
      <c r="BI180" s="175">
        <f>IF(N180="nulová",J180,0)</f>
        <v>0</v>
      </c>
      <c r="BJ180" s="17" t="s">
        <v>83</v>
      </c>
      <c r="BK180" s="175">
        <f>ROUND(I180*H180,2)</f>
        <v>0</v>
      </c>
      <c r="BL180" s="17" t="s">
        <v>216</v>
      </c>
      <c r="BM180" s="174" t="s">
        <v>423</v>
      </c>
    </row>
    <row r="181" spans="1:65" s="12" customFormat="1" x14ac:dyDescent="0.2">
      <c r="B181" s="181"/>
      <c r="C181" s="182"/>
      <c r="D181" s="176" t="s">
        <v>220</v>
      </c>
      <c r="E181" s="183" t="s">
        <v>35</v>
      </c>
      <c r="F181" s="184" t="s">
        <v>424</v>
      </c>
      <c r="G181" s="182"/>
      <c r="H181" s="185">
        <v>89</v>
      </c>
      <c r="I181" s="186"/>
      <c r="J181" s="182"/>
      <c r="K181" s="182"/>
      <c r="L181" s="187"/>
      <c r="M181" s="188"/>
      <c r="N181" s="189"/>
      <c r="O181" s="189"/>
      <c r="P181" s="189"/>
      <c r="Q181" s="189"/>
      <c r="R181" s="189"/>
      <c r="S181" s="189"/>
      <c r="T181" s="190"/>
      <c r="AT181" s="191" t="s">
        <v>220</v>
      </c>
      <c r="AU181" s="191" t="s">
        <v>85</v>
      </c>
      <c r="AV181" s="12" t="s">
        <v>85</v>
      </c>
      <c r="AW181" s="12" t="s">
        <v>37</v>
      </c>
      <c r="AX181" s="12" t="s">
        <v>83</v>
      </c>
      <c r="AY181" s="191" t="s">
        <v>215</v>
      </c>
    </row>
    <row r="182" spans="1:65" s="2" customFormat="1" ht="24" x14ac:dyDescent="0.2">
      <c r="A182" s="34"/>
      <c r="B182" s="35"/>
      <c r="C182" s="208" t="s">
        <v>425</v>
      </c>
      <c r="D182" s="208" t="s">
        <v>366</v>
      </c>
      <c r="E182" s="209" t="s">
        <v>426</v>
      </c>
      <c r="F182" s="210" t="s">
        <v>427</v>
      </c>
      <c r="G182" s="211" t="s">
        <v>212</v>
      </c>
      <c r="H182" s="212">
        <v>42</v>
      </c>
      <c r="I182" s="213"/>
      <c r="J182" s="214">
        <f>ROUND(I182*H182,2)</f>
        <v>0</v>
      </c>
      <c r="K182" s="210" t="s">
        <v>213</v>
      </c>
      <c r="L182" s="39"/>
      <c r="M182" s="215" t="s">
        <v>35</v>
      </c>
      <c r="N182" s="216" t="s">
        <v>47</v>
      </c>
      <c r="O182" s="64"/>
      <c r="P182" s="172">
        <f>O182*H182</f>
        <v>0</v>
      </c>
      <c r="Q182" s="172">
        <v>0</v>
      </c>
      <c r="R182" s="172">
        <f>Q182*H182</f>
        <v>0</v>
      </c>
      <c r="S182" s="172">
        <v>0</v>
      </c>
      <c r="T182" s="173">
        <f>S182*H182</f>
        <v>0</v>
      </c>
      <c r="U182" s="34"/>
      <c r="V182" s="34"/>
      <c r="W182" s="34"/>
      <c r="X182" s="34"/>
      <c r="Y182" s="34"/>
      <c r="Z182" s="34"/>
      <c r="AA182" s="34"/>
      <c r="AB182" s="34"/>
      <c r="AC182" s="34"/>
      <c r="AD182" s="34"/>
      <c r="AE182" s="34"/>
      <c r="AR182" s="174" t="s">
        <v>216</v>
      </c>
      <c r="AT182" s="174" t="s">
        <v>366</v>
      </c>
      <c r="AU182" s="174" t="s">
        <v>85</v>
      </c>
      <c r="AY182" s="17" t="s">
        <v>215</v>
      </c>
      <c r="BE182" s="175">
        <f>IF(N182="základní",J182,0)</f>
        <v>0</v>
      </c>
      <c r="BF182" s="175">
        <f>IF(N182="snížená",J182,0)</f>
        <v>0</v>
      </c>
      <c r="BG182" s="175">
        <f>IF(N182="zákl. přenesená",J182,0)</f>
        <v>0</v>
      </c>
      <c r="BH182" s="175">
        <f>IF(N182="sníž. přenesená",J182,0)</f>
        <v>0</v>
      </c>
      <c r="BI182" s="175">
        <f>IF(N182="nulová",J182,0)</f>
        <v>0</v>
      </c>
      <c r="BJ182" s="17" t="s">
        <v>83</v>
      </c>
      <c r="BK182" s="175">
        <f>ROUND(I182*H182,2)</f>
        <v>0</v>
      </c>
      <c r="BL182" s="17" t="s">
        <v>216</v>
      </c>
      <c r="BM182" s="174" t="s">
        <v>428</v>
      </c>
    </row>
    <row r="183" spans="1:65" s="12" customFormat="1" x14ac:dyDescent="0.2">
      <c r="B183" s="181"/>
      <c r="C183" s="182"/>
      <c r="D183" s="176" t="s">
        <v>220</v>
      </c>
      <c r="E183" s="183" t="s">
        <v>35</v>
      </c>
      <c r="F183" s="184" t="s">
        <v>429</v>
      </c>
      <c r="G183" s="182"/>
      <c r="H183" s="185">
        <v>42</v>
      </c>
      <c r="I183" s="186"/>
      <c r="J183" s="182"/>
      <c r="K183" s="182"/>
      <c r="L183" s="187"/>
      <c r="M183" s="188"/>
      <c r="N183" s="189"/>
      <c r="O183" s="189"/>
      <c r="P183" s="189"/>
      <c r="Q183" s="189"/>
      <c r="R183" s="189"/>
      <c r="S183" s="189"/>
      <c r="T183" s="190"/>
      <c r="AT183" s="191" t="s">
        <v>220</v>
      </c>
      <c r="AU183" s="191" t="s">
        <v>85</v>
      </c>
      <c r="AV183" s="12" t="s">
        <v>85</v>
      </c>
      <c r="AW183" s="12" t="s">
        <v>37</v>
      </c>
      <c r="AX183" s="12" t="s">
        <v>83</v>
      </c>
      <c r="AY183" s="191" t="s">
        <v>215</v>
      </c>
    </row>
    <row r="184" spans="1:65" s="2" customFormat="1" ht="60" x14ac:dyDescent="0.2">
      <c r="A184" s="34"/>
      <c r="B184" s="35"/>
      <c r="C184" s="208" t="s">
        <v>430</v>
      </c>
      <c r="D184" s="208" t="s">
        <v>366</v>
      </c>
      <c r="E184" s="209" t="s">
        <v>431</v>
      </c>
      <c r="F184" s="210" t="s">
        <v>432</v>
      </c>
      <c r="G184" s="211" t="s">
        <v>402</v>
      </c>
      <c r="H184" s="212">
        <v>92.4</v>
      </c>
      <c r="I184" s="213"/>
      <c r="J184" s="214">
        <f>ROUND(I184*H184,2)</f>
        <v>0</v>
      </c>
      <c r="K184" s="210" t="s">
        <v>213</v>
      </c>
      <c r="L184" s="39"/>
      <c r="M184" s="215" t="s">
        <v>35</v>
      </c>
      <c r="N184" s="216" t="s">
        <v>47</v>
      </c>
      <c r="O184" s="64"/>
      <c r="P184" s="172">
        <f>O184*H184</f>
        <v>0</v>
      </c>
      <c r="Q184" s="172">
        <v>0</v>
      </c>
      <c r="R184" s="172">
        <f>Q184*H184</f>
        <v>0</v>
      </c>
      <c r="S184" s="172">
        <v>0</v>
      </c>
      <c r="T184" s="173">
        <f>S184*H184</f>
        <v>0</v>
      </c>
      <c r="U184" s="34"/>
      <c r="V184" s="34"/>
      <c r="W184" s="34"/>
      <c r="X184" s="34"/>
      <c r="Y184" s="34"/>
      <c r="Z184" s="34"/>
      <c r="AA184" s="34"/>
      <c r="AB184" s="34"/>
      <c r="AC184" s="34"/>
      <c r="AD184" s="34"/>
      <c r="AE184" s="34"/>
      <c r="AR184" s="174" t="s">
        <v>216</v>
      </c>
      <c r="AT184" s="174" t="s">
        <v>366</v>
      </c>
      <c r="AU184" s="174" t="s">
        <v>85</v>
      </c>
      <c r="AY184" s="17" t="s">
        <v>215</v>
      </c>
      <c r="BE184" s="175">
        <f>IF(N184="základní",J184,0)</f>
        <v>0</v>
      </c>
      <c r="BF184" s="175">
        <f>IF(N184="snížená",J184,0)</f>
        <v>0</v>
      </c>
      <c r="BG184" s="175">
        <f>IF(N184="zákl. přenesená",J184,0)</f>
        <v>0</v>
      </c>
      <c r="BH184" s="175">
        <f>IF(N184="sníž. přenesená",J184,0)</f>
        <v>0</v>
      </c>
      <c r="BI184" s="175">
        <f>IF(N184="nulová",J184,0)</f>
        <v>0</v>
      </c>
      <c r="BJ184" s="17" t="s">
        <v>83</v>
      </c>
      <c r="BK184" s="175">
        <f>ROUND(I184*H184,2)</f>
        <v>0</v>
      </c>
      <c r="BL184" s="17" t="s">
        <v>216</v>
      </c>
      <c r="BM184" s="174" t="s">
        <v>433</v>
      </c>
    </row>
    <row r="185" spans="1:65" s="12" customFormat="1" x14ac:dyDescent="0.2">
      <c r="B185" s="181"/>
      <c r="C185" s="182"/>
      <c r="D185" s="176" t="s">
        <v>220</v>
      </c>
      <c r="E185" s="183" t="s">
        <v>35</v>
      </c>
      <c r="F185" s="184" t="s">
        <v>434</v>
      </c>
      <c r="G185" s="182"/>
      <c r="H185" s="185">
        <v>92.4</v>
      </c>
      <c r="I185" s="186"/>
      <c r="J185" s="182"/>
      <c r="K185" s="182"/>
      <c r="L185" s="187"/>
      <c r="M185" s="188"/>
      <c r="N185" s="189"/>
      <c r="O185" s="189"/>
      <c r="P185" s="189"/>
      <c r="Q185" s="189"/>
      <c r="R185" s="189"/>
      <c r="S185" s="189"/>
      <c r="T185" s="190"/>
      <c r="AT185" s="191" t="s">
        <v>220</v>
      </c>
      <c r="AU185" s="191" t="s">
        <v>85</v>
      </c>
      <c r="AV185" s="12" t="s">
        <v>85</v>
      </c>
      <c r="AW185" s="12" t="s">
        <v>37</v>
      </c>
      <c r="AX185" s="12" t="s">
        <v>83</v>
      </c>
      <c r="AY185" s="191" t="s">
        <v>215</v>
      </c>
    </row>
    <row r="186" spans="1:65" s="2" customFormat="1" ht="55.5" customHeight="1" x14ac:dyDescent="0.2">
      <c r="A186" s="34"/>
      <c r="B186" s="35"/>
      <c r="C186" s="208" t="s">
        <v>435</v>
      </c>
      <c r="D186" s="208" t="s">
        <v>366</v>
      </c>
      <c r="E186" s="209" t="s">
        <v>436</v>
      </c>
      <c r="F186" s="210" t="s">
        <v>437</v>
      </c>
      <c r="G186" s="211" t="s">
        <v>438</v>
      </c>
      <c r="H186" s="212">
        <v>18</v>
      </c>
      <c r="I186" s="213"/>
      <c r="J186" s="214">
        <f>ROUND(I186*H186,2)</f>
        <v>0</v>
      </c>
      <c r="K186" s="210" t="s">
        <v>213</v>
      </c>
      <c r="L186" s="39"/>
      <c r="M186" s="215" t="s">
        <v>35</v>
      </c>
      <c r="N186" s="216" t="s">
        <v>47</v>
      </c>
      <c r="O186" s="64"/>
      <c r="P186" s="172">
        <f>O186*H186</f>
        <v>0</v>
      </c>
      <c r="Q186" s="172">
        <v>0</v>
      </c>
      <c r="R186" s="172">
        <f>Q186*H186</f>
        <v>0</v>
      </c>
      <c r="S186" s="172">
        <v>0</v>
      </c>
      <c r="T186" s="173">
        <f>S186*H186</f>
        <v>0</v>
      </c>
      <c r="U186" s="34"/>
      <c r="V186" s="34"/>
      <c r="W186" s="34"/>
      <c r="X186" s="34"/>
      <c r="Y186" s="34"/>
      <c r="Z186" s="34"/>
      <c r="AA186" s="34"/>
      <c r="AB186" s="34"/>
      <c r="AC186" s="34"/>
      <c r="AD186" s="34"/>
      <c r="AE186" s="34"/>
      <c r="AR186" s="174" t="s">
        <v>216</v>
      </c>
      <c r="AT186" s="174" t="s">
        <v>366</v>
      </c>
      <c r="AU186" s="174" t="s">
        <v>85</v>
      </c>
      <c r="AY186" s="17" t="s">
        <v>215</v>
      </c>
      <c r="BE186" s="175">
        <f>IF(N186="základní",J186,0)</f>
        <v>0</v>
      </c>
      <c r="BF186" s="175">
        <f>IF(N186="snížená",J186,0)</f>
        <v>0</v>
      </c>
      <c r="BG186" s="175">
        <f>IF(N186="zákl. přenesená",J186,0)</f>
        <v>0</v>
      </c>
      <c r="BH186" s="175">
        <f>IF(N186="sníž. přenesená",J186,0)</f>
        <v>0</v>
      </c>
      <c r="BI186" s="175">
        <f>IF(N186="nulová",J186,0)</f>
        <v>0</v>
      </c>
      <c r="BJ186" s="17" t="s">
        <v>83</v>
      </c>
      <c r="BK186" s="175">
        <f>ROUND(I186*H186,2)</f>
        <v>0</v>
      </c>
      <c r="BL186" s="17" t="s">
        <v>216</v>
      </c>
      <c r="BM186" s="174" t="s">
        <v>439</v>
      </c>
    </row>
    <row r="187" spans="1:65" s="12" customFormat="1" x14ac:dyDescent="0.2">
      <c r="B187" s="181"/>
      <c r="C187" s="182"/>
      <c r="D187" s="176" t="s">
        <v>220</v>
      </c>
      <c r="E187" s="183" t="s">
        <v>35</v>
      </c>
      <c r="F187" s="184" t="s">
        <v>440</v>
      </c>
      <c r="G187" s="182"/>
      <c r="H187" s="185">
        <v>18</v>
      </c>
      <c r="I187" s="186"/>
      <c r="J187" s="182"/>
      <c r="K187" s="182"/>
      <c r="L187" s="187"/>
      <c r="M187" s="188"/>
      <c r="N187" s="189"/>
      <c r="O187" s="189"/>
      <c r="P187" s="189"/>
      <c r="Q187" s="189"/>
      <c r="R187" s="189"/>
      <c r="S187" s="189"/>
      <c r="T187" s="190"/>
      <c r="AT187" s="191" t="s">
        <v>220</v>
      </c>
      <c r="AU187" s="191" t="s">
        <v>85</v>
      </c>
      <c r="AV187" s="12" t="s">
        <v>85</v>
      </c>
      <c r="AW187" s="12" t="s">
        <v>37</v>
      </c>
      <c r="AX187" s="12" t="s">
        <v>83</v>
      </c>
      <c r="AY187" s="191" t="s">
        <v>215</v>
      </c>
    </row>
    <row r="188" spans="1:65" s="2" customFormat="1" ht="48" x14ac:dyDescent="0.2">
      <c r="A188" s="34"/>
      <c r="B188" s="35"/>
      <c r="C188" s="208" t="s">
        <v>441</v>
      </c>
      <c r="D188" s="208" t="s">
        <v>366</v>
      </c>
      <c r="E188" s="209" t="s">
        <v>442</v>
      </c>
      <c r="F188" s="210" t="s">
        <v>443</v>
      </c>
      <c r="G188" s="211" t="s">
        <v>402</v>
      </c>
      <c r="H188" s="212">
        <v>200</v>
      </c>
      <c r="I188" s="213"/>
      <c r="J188" s="214">
        <f>ROUND(I188*H188,2)</f>
        <v>0</v>
      </c>
      <c r="K188" s="210" t="s">
        <v>213</v>
      </c>
      <c r="L188" s="39"/>
      <c r="M188" s="215" t="s">
        <v>35</v>
      </c>
      <c r="N188" s="216" t="s">
        <v>47</v>
      </c>
      <c r="O188" s="64"/>
      <c r="P188" s="172">
        <f>O188*H188</f>
        <v>0</v>
      </c>
      <c r="Q188" s="172">
        <v>0</v>
      </c>
      <c r="R188" s="172">
        <f>Q188*H188</f>
        <v>0</v>
      </c>
      <c r="S188" s="172">
        <v>0</v>
      </c>
      <c r="T188" s="173">
        <f>S188*H188</f>
        <v>0</v>
      </c>
      <c r="U188" s="34"/>
      <c r="V188" s="34"/>
      <c r="W188" s="34"/>
      <c r="X188" s="34"/>
      <c r="Y188" s="34"/>
      <c r="Z188" s="34"/>
      <c r="AA188" s="34"/>
      <c r="AB188" s="34"/>
      <c r="AC188" s="34"/>
      <c r="AD188" s="34"/>
      <c r="AE188" s="34"/>
      <c r="AR188" s="174" t="s">
        <v>216</v>
      </c>
      <c r="AT188" s="174" t="s">
        <v>366</v>
      </c>
      <c r="AU188" s="174" t="s">
        <v>85</v>
      </c>
      <c r="AY188" s="17" t="s">
        <v>215</v>
      </c>
      <c r="BE188" s="175">
        <f>IF(N188="základní",J188,0)</f>
        <v>0</v>
      </c>
      <c r="BF188" s="175">
        <f>IF(N188="snížená",J188,0)</f>
        <v>0</v>
      </c>
      <c r="BG188" s="175">
        <f>IF(N188="zákl. přenesená",J188,0)</f>
        <v>0</v>
      </c>
      <c r="BH188" s="175">
        <f>IF(N188="sníž. přenesená",J188,0)</f>
        <v>0</v>
      </c>
      <c r="BI188" s="175">
        <f>IF(N188="nulová",J188,0)</f>
        <v>0</v>
      </c>
      <c r="BJ188" s="17" t="s">
        <v>83</v>
      </c>
      <c r="BK188" s="175">
        <f>ROUND(I188*H188,2)</f>
        <v>0</v>
      </c>
      <c r="BL188" s="17" t="s">
        <v>216</v>
      </c>
      <c r="BM188" s="174" t="s">
        <v>444</v>
      </c>
    </row>
    <row r="189" spans="1:65" s="12" customFormat="1" x14ac:dyDescent="0.2">
      <c r="B189" s="181"/>
      <c r="C189" s="182"/>
      <c r="D189" s="176" t="s">
        <v>220</v>
      </c>
      <c r="E189" s="183" t="s">
        <v>35</v>
      </c>
      <c r="F189" s="184" t="s">
        <v>445</v>
      </c>
      <c r="G189" s="182"/>
      <c r="H189" s="185">
        <v>200</v>
      </c>
      <c r="I189" s="186"/>
      <c r="J189" s="182"/>
      <c r="K189" s="182"/>
      <c r="L189" s="187"/>
      <c r="M189" s="188"/>
      <c r="N189" s="189"/>
      <c r="O189" s="189"/>
      <c r="P189" s="189"/>
      <c r="Q189" s="189"/>
      <c r="R189" s="189"/>
      <c r="S189" s="189"/>
      <c r="T189" s="190"/>
      <c r="AT189" s="191" t="s">
        <v>220</v>
      </c>
      <c r="AU189" s="191" t="s">
        <v>85</v>
      </c>
      <c r="AV189" s="12" t="s">
        <v>85</v>
      </c>
      <c r="AW189" s="12" t="s">
        <v>37</v>
      </c>
      <c r="AX189" s="12" t="s">
        <v>83</v>
      </c>
      <c r="AY189" s="191" t="s">
        <v>215</v>
      </c>
    </row>
    <row r="190" spans="1:65" s="2" customFormat="1" ht="48" x14ac:dyDescent="0.2">
      <c r="A190" s="34"/>
      <c r="B190" s="35"/>
      <c r="C190" s="208" t="s">
        <v>446</v>
      </c>
      <c r="D190" s="208" t="s">
        <v>366</v>
      </c>
      <c r="E190" s="209" t="s">
        <v>447</v>
      </c>
      <c r="F190" s="210" t="s">
        <v>448</v>
      </c>
      <c r="G190" s="211" t="s">
        <v>402</v>
      </c>
      <c r="H190" s="212">
        <v>200</v>
      </c>
      <c r="I190" s="213"/>
      <c r="J190" s="214">
        <f>ROUND(I190*H190,2)</f>
        <v>0</v>
      </c>
      <c r="K190" s="210" t="s">
        <v>213</v>
      </c>
      <c r="L190" s="39"/>
      <c r="M190" s="215" t="s">
        <v>35</v>
      </c>
      <c r="N190" s="216" t="s">
        <v>47</v>
      </c>
      <c r="O190" s="64"/>
      <c r="P190" s="172">
        <f>O190*H190</f>
        <v>0</v>
      </c>
      <c r="Q190" s="172">
        <v>0</v>
      </c>
      <c r="R190" s="172">
        <f>Q190*H190</f>
        <v>0</v>
      </c>
      <c r="S190" s="172">
        <v>0</v>
      </c>
      <c r="T190" s="173">
        <f>S190*H190</f>
        <v>0</v>
      </c>
      <c r="U190" s="34"/>
      <c r="V190" s="34"/>
      <c r="W190" s="34"/>
      <c r="X190" s="34"/>
      <c r="Y190" s="34"/>
      <c r="Z190" s="34"/>
      <c r="AA190" s="34"/>
      <c r="AB190" s="34"/>
      <c r="AC190" s="34"/>
      <c r="AD190" s="34"/>
      <c r="AE190" s="34"/>
      <c r="AR190" s="174" t="s">
        <v>216</v>
      </c>
      <c r="AT190" s="174" t="s">
        <v>366</v>
      </c>
      <c r="AU190" s="174" t="s">
        <v>85</v>
      </c>
      <c r="AY190" s="17" t="s">
        <v>215</v>
      </c>
      <c r="BE190" s="175">
        <f>IF(N190="základní",J190,0)</f>
        <v>0</v>
      </c>
      <c r="BF190" s="175">
        <f>IF(N190="snížená",J190,0)</f>
        <v>0</v>
      </c>
      <c r="BG190" s="175">
        <f>IF(N190="zákl. přenesená",J190,0)</f>
        <v>0</v>
      </c>
      <c r="BH190" s="175">
        <f>IF(N190="sníž. přenesená",J190,0)</f>
        <v>0</v>
      </c>
      <c r="BI190" s="175">
        <f>IF(N190="nulová",J190,0)</f>
        <v>0</v>
      </c>
      <c r="BJ190" s="17" t="s">
        <v>83</v>
      </c>
      <c r="BK190" s="175">
        <f>ROUND(I190*H190,2)</f>
        <v>0</v>
      </c>
      <c r="BL190" s="17" t="s">
        <v>216</v>
      </c>
      <c r="BM190" s="174" t="s">
        <v>449</v>
      </c>
    </row>
    <row r="191" spans="1:65" s="12" customFormat="1" x14ac:dyDescent="0.2">
      <c r="B191" s="181"/>
      <c r="C191" s="182"/>
      <c r="D191" s="176" t="s">
        <v>220</v>
      </c>
      <c r="E191" s="183" t="s">
        <v>35</v>
      </c>
      <c r="F191" s="184" t="s">
        <v>445</v>
      </c>
      <c r="G191" s="182"/>
      <c r="H191" s="185">
        <v>200</v>
      </c>
      <c r="I191" s="186"/>
      <c r="J191" s="182"/>
      <c r="K191" s="182"/>
      <c r="L191" s="187"/>
      <c r="M191" s="188"/>
      <c r="N191" s="189"/>
      <c r="O191" s="189"/>
      <c r="P191" s="189"/>
      <c r="Q191" s="189"/>
      <c r="R191" s="189"/>
      <c r="S191" s="189"/>
      <c r="T191" s="190"/>
      <c r="AT191" s="191" t="s">
        <v>220</v>
      </c>
      <c r="AU191" s="191" t="s">
        <v>85</v>
      </c>
      <c r="AV191" s="12" t="s">
        <v>85</v>
      </c>
      <c r="AW191" s="12" t="s">
        <v>37</v>
      </c>
      <c r="AX191" s="12" t="s">
        <v>83</v>
      </c>
      <c r="AY191" s="191" t="s">
        <v>215</v>
      </c>
    </row>
    <row r="192" spans="1:65" s="2" customFormat="1" ht="36" x14ac:dyDescent="0.2">
      <c r="A192" s="34"/>
      <c r="B192" s="35"/>
      <c r="C192" s="208" t="s">
        <v>450</v>
      </c>
      <c r="D192" s="208" t="s">
        <v>366</v>
      </c>
      <c r="E192" s="209" t="s">
        <v>451</v>
      </c>
      <c r="F192" s="210" t="s">
        <v>452</v>
      </c>
      <c r="G192" s="211" t="s">
        <v>402</v>
      </c>
      <c r="H192" s="212">
        <v>100</v>
      </c>
      <c r="I192" s="213"/>
      <c r="J192" s="214">
        <f>ROUND(I192*H192,2)</f>
        <v>0</v>
      </c>
      <c r="K192" s="210" t="s">
        <v>213</v>
      </c>
      <c r="L192" s="39"/>
      <c r="M192" s="215" t="s">
        <v>35</v>
      </c>
      <c r="N192" s="216" t="s">
        <v>47</v>
      </c>
      <c r="O192" s="64"/>
      <c r="P192" s="172">
        <f>O192*H192</f>
        <v>0</v>
      </c>
      <c r="Q192" s="172">
        <v>0</v>
      </c>
      <c r="R192" s="172">
        <f>Q192*H192</f>
        <v>0</v>
      </c>
      <c r="S192" s="172">
        <v>0</v>
      </c>
      <c r="T192" s="173">
        <f>S192*H192</f>
        <v>0</v>
      </c>
      <c r="U192" s="34"/>
      <c r="V192" s="34"/>
      <c r="W192" s="34"/>
      <c r="X192" s="34"/>
      <c r="Y192" s="34"/>
      <c r="Z192" s="34"/>
      <c r="AA192" s="34"/>
      <c r="AB192" s="34"/>
      <c r="AC192" s="34"/>
      <c r="AD192" s="34"/>
      <c r="AE192" s="34"/>
      <c r="AR192" s="174" t="s">
        <v>216</v>
      </c>
      <c r="AT192" s="174" t="s">
        <v>366</v>
      </c>
      <c r="AU192" s="174" t="s">
        <v>85</v>
      </c>
      <c r="AY192" s="17" t="s">
        <v>215</v>
      </c>
      <c r="BE192" s="175">
        <f>IF(N192="základní",J192,0)</f>
        <v>0</v>
      </c>
      <c r="BF192" s="175">
        <f>IF(N192="snížená",J192,0)</f>
        <v>0</v>
      </c>
      <c r="BG192" s="175">
        <f>IF(N192="zákl. přenesená",J192,0)</f>
        <v>0</v>
      </c>
      <c r="BH192" s="175">
        <f>IF(N192="sníž. přenesená",J192,0)</f>
        <v>0</v>
      </c>
      <c r="BI192" s="175">
        <f>IF(N192="nulová",J192,0)</f>
        <v>0</v>
      </c>
      <c r="BJ192" s="17" t="s">
        <v>83</v>
      </c>
      <c r="BK192" s="175">
        <f>ROUND(I192*H192,2)</f>
        <v>0</v>
      </c>
      <c r="BL192" s="17" t="s">
        <v>216</v>
      </c>
      <c r="BM192" s="174" t="s">
        <v>453</v>
      </c>
    </row>
    <row r="193" spans="1:65" s="12" customFormat="1" x14ac:dyDescent="0.2">
      <c r="B193" s="181"/>
      <c r="C193" s="182"/>
      <c r="D193" s="176" t="s">
        <v>220</v>
      </c>
      <c r="E193" s="183" t="s">
        <v>35</v>
      </c>
      <c r="F193" s="184" t="s">
        <v>454</v>
      </c>
      <c r="G193" s="182"/>
      <c r="H193" s="185">
        <v>100</v>
      </c>
      <c r="I193" s="186"/>
      <c r="J193" s="182"/>
      <c r="K193" s="182"/>
      <c r="L193" s="187"/>
      <c r="M193" s="188"/>
      <c r="N193" s="189"/>
      <c r="O193" s="189"/>
      <c r="P193" s="189"/>
      <c r="Q193" s="189"/>
      <c r="R193" s="189"/>
      <c r="S193" s="189"/>
      <c r="T193" s="190"/>
      <c r="AT193" s="191" t="s">
        <v>220</v>
      </c>
      <c r="AU193" s="191" t="s">
        <v>85</v>
      </c>
      <c r="AV193" s="12" t="s">
        <v>85</v>
      </c>
      <c r="AW193" s="12" t="s">
        <v>37</v>
      </c>
      <c r="AX193" s="12" t="s">
        <v>83</v>
      </c>
      <c r="AY193" s="191" t="s">
        <v>215</v>
      </c>
    </row>
    <row r="194" spans="1:65" s="2" customFormat="1" ht="36" x14ac:dyDescent="0.2">
      <c r="A194" s="34"/>
      <c r="B194" s="35"/>
      <c r="C194" s="208" t="s">
        <v>455</v>
      </c>
      <c r="D194" s="208" t="s">
        <v>366</v>
      </c>
      <c r="E194" s="209" t="s">
        <v>456</v>
      </c>
      <c r="F194" s="210" t="s">
        <v>457</v>
      </c>
      <c r="G194" s="211" t="s">
        <v>402</v>
      </c>
      <c r="H194" s="212">
        <v>100</v>
      </c>
      <c r="I194" s="213"/>
      <c r="J194" s="214">
        <f>ROUND(I194*H194,2)</f>
        <v>0</v>
      </c>
      <c r="K194" s="210" t="s">
        <v>213</v>
      </c>
      <c r="L194" s="39"/>
      <c r="M194" s="215" t="s">
        <v>35</v>
      </c>
      <c r="N194" s="216" t="s">
        <v>47</v>
      </c>
      <c r="O194" s="64"/>
      <c r="P194" s="172">
        <f>O194*H194</f>
        <v>0</v>
      </c>
      <c r="Q194" s="172">
        <v>0</v>
      </c>
      <c r="R194" s="172">
        <f>Q194*H194</f>
        <v>0</v>
      </c>
      <c r="S194" s="172">
        <v>0</v>
      </c>
      <c r="T194" s="173">
        <f>S194*H194</f>
        <v>0</v>
      </c>
      <c r="U194" s="34"/>
      <c r="V194" s="34"/>
      <c r="W194" s="34"/>
      <c r="X194" s="34"/>
      <c r="Y194" s="34"/>
      <c r="Z194" s="34"/>
      <c r="AA194" s="34"/>
      <c r="AB194" s="34"/>
      <c r="AC194" s="34"/>
      <c r="AD194" s="34"/>
      <c r="AE194" s="34"/>
      <c r="AR194" s="174" t="s">
        <v>216</v>
      </c>
      <c r="AT194" s="174" t="s">
        <v>366</v>
      </c>
      <c r="AU194" s="174" t="s">
        <v>85</v>
      </c>
      <c r="AY194" s="17" t="s">
        <v>215</v>
      </c>
      <c r="BE194" s="175">
        <f>IF(N194="základní",J194,0)</f>
        <v>0</v>
      </c>
      <c r="BF194" s="175">
        <f>IF(N194="snížená",J194,0)</f>
        <v>0</v>
      </c>
      <c r="BG194" s="175">
        <f>IF(N194="zákl. přenesená",J194,0)</f>
        <v>0</v>
      </c>
      <c r="BH194" s="175">
        <f>IF(N194="sníž. přenesená",J194,0)</f>
        <v>0</v>
      </c>
      <c r="BI194" s="175">
        <f>IF(N194="nulová",J194,0)</f>
        <v>0</v>
      </c>
      <c r="BJ194" s="17" t="s">
        <v>83</v>
      </c>
      <c r="BK194" s="175">
        <f>ROUND(I194*H194,2)</f>
        <v>0</v>
      </c>
      <c r="BL194" s="17" t="s">
        <v>216</v>
      </c>
      <c r="BM194" s="174" t="s">
        <v>458</v>
      </c>
    </row>
    <row r="195" spans="1:65" s="12" customFormat="1" x14ac:dyDescent="0.2">
      <c r="B195" s="181"/>
      <c r="C195" s="182"/>
      <c r="D195" s="176" t="s">
        <v>220</v>
      </c>
      <c r="E195" s="183" t="s">
        <v>35</v>
      </c>
      <c r="F195" s="184" t="s">
        <v>454</v>
      </c>
      <c r="G195" s="182"/>
      <c r="H195" s="185">
        <v>100</v>
      </c>
      <c r="I195" s="186"/>
      <c r="J195" s="182"/>
      <c r="K195" s="182"/>
      <c r="L195" s="187"/>
      <c r="M195" s="188"/>
      <c r="N195" s="189"/>
      <c r="O195" s="189"/>
      <c r="P195" s="189"/>
      <c r="Q195" s="189"/>
      <c r="R195" s="189"/>
      <c r="S195" s="189"/>
      <c r="T195" s="190"/>
      <c r="AT195" s="191" t="s">
        <v>220</v>
      </c>
      <c r="AU195" s="191" t="s">
        <v>85</v>
      </c>
      <c r="AV195" s="12" t="s">
        <v>85</v>
      </c>
      <c r="AW195" s="12" t="s">
        <v>37</v>
      </c>
      <c r="AX195" s="12" t="s">
        <v>83</v>
      </c>
      <c r="AY195" s="191" t="s">
        <v>215</v>
      </c>
    </row>
    <row r="196" spans="1:65" s="2" customFormat="1" ht="66.75" customHeight="1" x14ac:dyDescent="0.2">
      <c r="A196" s="34"/>
      <c r="B196" s="35"/>
      <c r="C196" s="208" t="s">
        <v>459</v>
      </c>
      <c r="D196" s="208" t="s">
        <v>366</v>
      </c>
      <c r="E196" s="209" t="s">
        <v>460</v>
      </c>
      <c r="F196" s="210" t="s">
        <v>461</v>
      </c>
      <c r="G196" s="211" t="s">
        <v>402</v>
      </c>
      <c r="H196" s="212">
        <v>300</v>
      </c>
      <c r="I196" s="213"/>
      <c r="J196" s="214">
        <f>ROUND(I196*H196,2)</f>
        <v>0</v>
      </c>
      <c r="K196" s="210" t="s">
        <v>213</v>
      </c>
      <c r="L196" s="39"/>
      <c r="M196" s="215" t="s">
        <v>35</v>
      </c>
      <c r="N196" s="216" t="s">
        <v>47</v>
      </c>
      <c r="O196" s="64"/>
      <c r="P196" s="172">
        <f>O196*H196</f>
        <v>0</v>
      </c>
      <c r="Q196" s="172">
        <v>0</v>
      </c>
      <c r="R196" s="172">
        <f>Q196*H196</f>
        <v>0</v>
      </c>
      <c r="S196" s="172">
        <v>0</v>
      </c>
      <c r="T196" s="173">
        <f>S196*H196</f>
        <v>0</v>
      </c>
      <c r="U196" s="34"/>
      <c r="V196" s="34"/>
      <c r="W196" s="34"/>
      <c r="X196" s="34"/>
      <c r="Y196" s="34"/>
      <c r="Z196" s="34"/>
      <c r="AA196" s="34"/>
      <c r="AB196" s="34"/>
      <c r="AC196" s="34"/>
      <c r="AD196" s="34"/>
      <c r="AE196" s="34"/>
      <c r="AR196" s="174" t="s">
        <v>216</v>
      </c>
      <c r="AT196" s="174" t="s">
        <v>366</v>
      </c>
      <c r="AU196" s="174" t="s">
        <v>85</v>
      </c>
      <c r="AY196" s="17" t="s">
        <v>215</v>
      </c>
      <c r="BE196" s="175">
        <f>IF(N196="základní",J196,0)</f>
        <v>0</v>
      </c>
      <c r="BF196" s="175">
        <f>IF(N196="snížená",J196,0)</f>
        <v>0</v>
      </c>
      <c r="BG196" s="175">
        <f>IF(N196="zákl. přenesená",J196,0)</f>
        <v>0</v>
      </c>
      <c r="BH196" s="175">
        <f>IF(N196="sníž. přenesená",J196,0)</f>
        <v>0</v>
      </c>
      <c r="BI196" s="175">
        <f>IF(N196="nulová",J196,0)</f>
        <v>0</v>
      </c>
      <c r="BJ196" s="17" t="s">
        <v>83</v>
      </c>
      <c r="BK196" s="175">
        <f>ROUND(I196*H196,2)</f>
        <v>0</v>
      </c>
      <c r="BL196" s="17" t="s">
        <v>216</v>
      </c>
      <c r="BM196" s="174" t="s">
        <v>462</v>
      </c>
    </row>
    <row r="197" spans="1:65" s="2" customFormat="1" ht="19.5" x14ac:dyDescent="0.2">
      <c r="A197" s="34"/>
      <c r="B197" s="35"/>
      <c r="C197" s="36"/>
      <c r="D197" s="176" t="s">
        <v>218</v>
      </c>
      <c r="E197" s="36"/>
      <c r="F197" s="177" t="s">
        <v>463</v>
      </c>
      <c r="G197" s="36"/>
      <c r="H197" s="36"/>
      <c r="I197" s="178"/>
      <c r="J197" s="36"/>
      <c r="K197" s="36"/>
      <c r="L197" s="39"/>
      <c r="M197" s="179"/>
      <c r="N197" s="180"/>
      <c r="O197" s="64"/>
      <c r="P197" s="64"/>
      <c r="Q197" s="64"/>
      <c r="R197" s="64"/>
      <c r="S197" s="64"/>
      <c r="T197" s="65"/>
      <c r="U197" s="34"/>
      <c r="V197" s="34"/>
      <c r="W197" s="34"/>
      <c r="X197" s="34"/>
      <c r="Y197" s="34"/>
      <c r="Z197" s="34"/>
      <c r="AA197" s="34"/>
      <c r="AB197" s="34"/>
      <c r="AC197" s="34"/>
      <c r="AD197" s="34"/>
      <c r="AE197" s="34"/>
      <c r="AT197" s="17" t="s">
        <v>218</v>
      </c>
      <c r="AU197" s="17" t="s">
        <v>85</v>
      </c>
    </row>
    <row r="198" spans="1:65" s="12" customFormat="1" x14ac:dyDescent="0.2">
      <c r="B198" s="181"/>
      <c r="C198" s="182"/>
      <c r="D198" s="176" t="s">
        <v>220</v>
      </c>
      <c r="E198" s="183" t="s">
        <v>35</v>
      </c>
      <c r="F198" s="184" t="s">
        <v>464</v>
      </c>
      <c r="G198" s="182"/>
      <c r="H198" s="185">
        <v>300</v>
      </c>
      <c r="I198" s="186"/>
      <c r="J198" s="182"/>
      <c r="K198" s="182"/>
      <c r="L198" s="187"/>
      <c r="M198" s="188"/>
      <c r="N198" s="189"/>
      <c r="O198" s="189"/>
      <c r="P198" s="189"/>
      <c r="Q198" s="189"/>
      <c r="R198" s="189"/>
      <c r="S198" s="189"/>
      <c r="T198" s="190"/>
      <c r="AT198" s="191" t="s">
        <v>220</v>
      </c>
      <c r="AU198" s="191" t="s">
        <v>85</v>
      </c>
      <c r="AV198" s="12" t="s">
        <v>85</v>
      </c>
      <c r="AW198" s="12" t="s">
        <v>37</v>
      </c>
      <c r="AX198" s="12" t="s">
        <v>83</v>
      </c>
      <c r="AY198" s="191" t="s">
        <v>215</v>
      </c>
    </row>
    <row r="199" spans="1:65" s="2" customFormat="1" ht="36" x14ac:dyDescent="0.2">
      <c r="A199" s="34"/>
      <c r="B199" s="35"/>
      <c r="C199" s="208" t="s">
        <v>465</v>
      </c>
      <c r="D199" s="208" t="s">
        <v>366</v>
      </c>
      <c r="E199" s="209" t="s">
        <v>466</v>
      </c>
      <c r="F199" s="210" t="s">
        <v>467</v>
      </c>
      <c r="G199" s="211" t="s">
        <v>347</v>
      </c>
      <c r="H199" s="212">
        <v>150</v>
      </c>
      <c r="I199" s="213"/>
      <c r="J199" s="214">
        <f>ROUND(I199*H199,2)</f>
        <v>0</v>
      </c>
      <c r="K199" s="210" t="s">
        <v>213</v>
      </c>
      <c r="L199" s="39"/>
      <c r="M199" s="215" t="s">
        <v>35</v>
      </c>
      <c r="N199" s="216" t="s">
        <v>47</v>
      </c>
      <c r="O199" s="64"/>
      <c r="P199" s="172">
        <f>O199*H199</f>
        <v>0</v>
      </c>
      <c r="Q199" s="172">
        <v>0</v>
      </c>
      <c r="R199" s="172">
        <f>Q199*H199</f>
        <v>0</v>
      </c>
      <c r="S199" s="172">
        <v>0</v>
      </c>
      <c r="T199" s="173">
        <f>S199*H199</f>
        <v>0</v>
      </c>
      <c r="U199" s="34"/>
      <c r="V199" s="34"/>
      <c r="W199" s="34"/>
      <c r="X199" s="34"/>
      <c r="Y199" s="34"/>
      <c r="Z199" s="34"/>
      <c r="AA199" s="34"/>
      <c r="AB199" s="34"/>
      <c r="AC199" s="34"/>
      <c r="AD199" s="34"/>
      <c r="AE199" s="34"/>
      <c r="AR199" s="174" t="s">
        <v>216</v>
      </c>
      <c r="AT199" s="174" t="s">
        <v>366</v>
      </c>
      <c r="AU199" s="174" t="s">
        <v>85</v>
      </c>
      <c r="AY199" s="17" t="s">
        <v>215</v>
      </c>
      <c r="BE199" s="175">
        <f>IF(N199="základní",J199,0)</f>
        <v>0</v>
      </c>
      <c r="BF199" s="175">
        <f>IF(N199="snížená",J199,0)</f>
        <v>0</v>
      </c>
      <c r="BG199" s="175">
        <f>IF(N199="zákl. přenesená",J199,0)</f>
        <v>0</v>
      </c>
      <c r="BH199" s="175">
        <f>IF(N199="sníž. přenesená",J199,0)</f>
        <v>0</v>
      </c>
      <c r="BI199" s="175">
        <f>IF(N199="nulová",J199,0)</f>
        <v>0</v>
      </c>
      <c r="BJ199" s="17" t="s">
        <v>83</v>
      </c>
      <c r="BK199" s="175">
        <f>ROUND(I199*H199,2)</f>
        <v>0</v>
      </c>
      <c r="BL199" s="17" t="s">
        <v>216</v>
      </c>
      <c r="BM199" s="174" t="s">
        <v>468</v>
      </c>
    </row>
    <row r="200" spans="1:65" s="12" customFormat="1" x14ac:dyDescent="0.2">
      <c r="B200" s="181"/>
      <c r="C200" s="182"/>
      <c r="D200" s="176" t="s">
        <v>220</v>
      </c>
      <c r="E200" s="183" t="s">
        <v>35</v>
      </c>
      <c r="F200" s="184" t="s">
        <v>469</v>
      </c>
      <c r="G200" s="182"/>
      <c r="H200" s="185">
        <v>150</v>
      </c>
      <c r="I200" s="186"/>
      <c r="J200" s="182"/>
      <c r="K200" s="182"/>
      <c r="L200" s="187"/>
      <c r="M200" s="188"/>
      <c r="N200" s="189"/>
      <c r="O200" s="189"/>
      <c r="P200" s="189"/>
      <c r="Q200" s="189"/>
      <c r="R200" s="189"/>
      <c r="S200" s="189"/>
      <c r="T200" s="190"/>
      <c r="AT200" s="191" t="s">
        <v>220</v>
      </c>
      <c r="AU200" s="191" t="s">
        <v>85</v>
      </c>
      <c r="AV200" s="12" t="s">
        <v>85</v>
      </c>
      <c r="AW200" s="12" t="s">
        <v>37</v>
      </c>
      <c r="AX200" s="12" t="s">
        <v>83</v>
      </c>
      <c r="AY200" s="191" t="s">
        <v>215</v>
      </c>
    </row>
    <row r="201" spans="1:65" s="2" customFormat="1" ht="36" x14ac:dyDescent="0.2">
      <c r="A201" s="34"/>
      <c r="B201" s="35"/>
      <c r="C201" s="208" t="s">
        <v>470</v>
      </c>
      <c r="D201" s="208" t="s">
        <v>366</v>
      </c>
      <c r="E201" s="209" t="s">
        <v>471</v>
      </c>
      <c r="F201" s="210" t="s">
        <v>472</v>
      </c>
      <c r="G201" s="211" t="s">
        <v>381</v>
      </c>
      <c r="H201" s="212">
        <v>12</v>
      </c>
      <c r="I201" s="213"/>
      <c r="J201" s="214">
        <f>ROUND(I201*H201,2)</f>
        <v>0</v>
      </c>
      <c r="K201" s="210" t="s">
        <v>213</v>
      </c>
      <c r="L201" s="39"/>
      <c r="M201" s="215" t="s">
        <v>35</v>
      </c>
      <c r="N201" s="216" t="s">
        <v>47</v>
      </c>
      <c r="O201" s="64"/>
      <c r="P201" s="172">
        <f>O201*H201</f>
        <v>0</v>
      </c>
      <c r="Q201" s="172">
        <v>0</v>
      </c>
      <c r="R201" s="172">
        <f>Q201*H201</f>
        <v>0</v>
      </c>
      <c r="S201" s="172">
        <v>0</v>
      </c>
      <c r="T201" s="173">
        <f>S201*H201</f>
        <v>0</v>
      </c>
      <c r="U201" s="34"/>
      <c r="V201" s="34"/>
      <c r="W201" s="34"/>
      <c r="X201" s="34"/>
      <c r="Y201" s="34"/>
      <c r="Z201" s="34"/>
      <c r="AA201" s="34"/>
      <c r="AB201" s="34"/>
      <c r="AC201" s="34"/>
      <c r="AD201" s="34"/>
      <c r="AE201" s="34"/>
      <c r="AR201" s="174" t="s">
        <v>216</v>
      </c>
      <c r="AT201" s="174" t="s">
        <v>366</v>
      </c>
      <c r="AU201" s="174" t="s">
        <v>85</v>
      </c>
      <c r="AY201" s="17" t="s">
        <v>215</v>
      </c>
      <c r="BE201" s="175">
        <f>IF(N201="základní",J201,0)</f>
        <v>0</v>
      </c>
      <c r="BF201" s="175">
        <f>IF(N201="snížená",J201,0)</f>
        <v>0</v>
      </c>
      <c r="BG201" s="175">
        <f>IF(N201="zákl. přenesená",J201,0)</f>
        <v>0</v>
      </c>
      <c r="BH201" s="175">
        <f>IF(N201="sníž. přenesená",J201,0)</f>
        <v>0</v>
      </c>
      <c r="BI201" s="175">
        <f>IF(N201="nulová",J201,0)</f>
        <v>0</v>
      </c>
      <c r="BJ201" s="17" t="s">
        <v>83</v>
      </c>
      <c r="BK201" s="175">
        <f>ROUND(I201*H201,2)</f>
        <v>0</v>
      </c>
      <c r="BL201" s="17" t="s">
        <v>216</v>
      </c>
      <c r="BM201" s="174" t="s">
        <v>473</v>
      </c>
    </row>
    <row r="202" spans="1:65" s="12" customFormat="1" x14ac:dyDescent="0.2">
      <c r="B202" s="181"/>
      <c r="C202" s="182"/>
      <c r="D202" s="176" t="s">
        <v>220</v>
      </c>
      <c r="E202" s="183" t="s">
        <v>35</v>
      </c>
      <c r="F202" s="184" t="s">
        <v>474</v>
      </c>
      <c r="G202" s="182"/>
      <c r="H202" s="185">
        <v>12</v>
      </c>
      <c r="I202" s="186"/>
      <c r="J202" s="182"/>
      <c r="K202" s="182"/>
      <c r="L202" s="187"/>
      <c r="M202" s="188"/>
      <c r="N202" s="189"/>
      <c r="O202" s="189"/>
      <c r="P202" s="189"/>
      <c r="Q202" s="189"/>
      <c r="R202" s="189"/>
      <c r="S202" s="189"/>
      <c r="T202" s="190"/>
      <c r="AT202" s="191" t="s">
        <v>220</v>
      </c>
      <c r="AU202" s="191" t="s">
        <v>85</v>
      </c>
      <c r="AV202" s="12" t="s">
        <v>85</v>
      </c>
      <c r="AW202" s="12" t="s">
        <v>37</v>
      </c>
      <c r="AX202" s="12" t="s">
        <v>83</v>
      </c>
      <c r="AY202" s="191" t="s">
        <v>215</v>
      </c>
    </row>
    <row r="203" spans="1:65" s="2" customFormat="1" ht="36" x14ac:dyDescent="0.2">
      <c r="A203" s="34"/>
      <c r="B203" s="35"/>
      <c r="C203" s="208" t="s">
        <v>475</v>
      </c>
      <c r="D203" s="208" t="s">
        <v>366</v>
      </c>
      <c r="E203" s="209" t="s">
        <v>476</v>
      </c>
      <c r="F203" s="210" t="s">
        <v>477</v>
      </c>
      <c r="G203" s="211" t="s">
        <v>347</v>
      </c>
      <c r="H203" s="212">
        <v>150</v>
      </c>
      <c r="I203" s="213"/>
      <c r="J203" s="214">
        <f>ROUND(I203*H203,2)</f>
        <v>0</v>
      </c>
      <c r="K203" s="210" t="s">
        <v>213</v>
      </c>
      <c r="L203" s="39"/>
      <c r="M203" s="215" t="s">
        <v>35</v>
      </c>
      <c r="N203" s="216" t="s">
        <v>47</v>
      </c>
      <c r="O203" s="64"/>
      <c r="P203" s="172">
        <f>O203*H203</f>
        <v>0</v>
      </c>
      <c r="Q203" s="172">
        <v>0</v>
      </c>
      <c r="R203" s="172">
        <f>Q203*H203</f>
        <v>0</v>
      </c>
      <c r="S203" s="172">
        <v>0</v>
      </c>
      <c r="T203" s="173">
        <f>S203*H203</f>
        <v>0</v>
      </c>
      <c r="U203" s="34"/>
      <c r="V203" s="34"/>
      <c r="W203" s="34"/>
      <c r="X203" s="34"/>
      <c r="Y203" s="34"/>
      <c r="Z203" s="34"/>
      <c r="AA203" s="34"/>
      <c r="AB203" s="34"/>
      <c r="AC203" s="34"/>
      <c r="AD203" s="34"/>
      <c r="AE203" s="34"/>
      <c r="AR203" s="174" t="s">
        <v>216</v>
      </c>
      <c r="AT203" s="174" t="s">
        <v>366</v>
      </c>
      <c r="AU203" s="174" t="s">
        <v>85</v>
      </c>
      <c r="AY203" s="17" t="s">
        <v>215</v>
      </c>
      <c r="BE203" s="175">
        <f>IF(N203="základní",J203,0)</f>
        <v>0</v>
      </c>
      <c r="BF203" s="175">
        <f>IF(N203="snížená",J203,0)</f>
        <v>0</v>
      </c>
      <c r="BG203" s="175">
        <f>IF(N203="zákl. přenesená",J203,0)</f>
        <v>0</v>
      </c>
      <c r="BH203" s="175">
        <f>IF(N203="sníž. přenesená",J203,0)</f>
        <v>0</v>
      </c>
      <c r="BI203" s="175">
        <f>IF(N203="nulová",J203,0)</f>
        <v>0</v>
      </c>
      <c r="BJ203" s="17" t="s">
        <v>83</v>
      </c>
      <c r="BK203" s="175">
        <f>ROUND(I203*H203,2)</f>
        <v>0</v>
      </c>
      <c r="BL203" s="17" t="s">
        <v>216</v>
      </c>
      <c r="BM203" s="174" t="s">
        <v>478</v>
      </c>
    </row>
    <row r="204" spans="1:65" s="12" customFormat="1" x14ac:dyDescent="0.2">
      <c r="B204" s="181"/>
      <c r="C204" s="182"/>
      <c r="D204" s="176" t="s">
        <v>220</v>
      </c>
      <c r="E204" s="183" t="s">
        <v>35</v>
      </c>
      <c r="F204" s="184" t="s">
        <v>469</v>
      </c>
      <c r="G204" s="182"/>
      <c r="H204" s="185">
        <v>150</v>
      </c>
      <c r="I204" s="186"/>
      <c r="J204" s="182"/>
      <c r="K204" s="182"/>
      <c r="L204" s="187"/>
      <c r="M204" s="188"/>
      <c r="N204" s="189"/>
      <c r="O204" s="189"/>
      <c r="P204" s="189"/>
      <c r="Q204" s="189"/>
      <c r="R204" s="189"/>
      <c r="S204" s="189"/>
      <c r="T204" s="190"/>
      <c r="AT204" s="191" t="s">
        <v>220</v>
      </c>
      <c r="AU204" s="191" t="s">
        <v>85</v>
      </c>
      <c r="AV204" s="12" t="s">
        <v>85</v>
      </c>
      <c r="AW204" s="12" t="s">
        <v>37</v>
      </c>
      <c r="AX204" s="12" t="s">
        <v>83</v>
      </c>
      <c r="AY204" s="191" t="s">
        <v>215</v>
      </c>
    </row>
    <row r="205" spans="1:65" s="2" customFormat="1" ht="24" x14ac:dyDescent="0.2">
      <c r="A205" s="34"/>
      <c r="B205" s="35"/>
      <c r="C205" s="208" t="s">
        <v>479</v>
      </c>
      <c r="D205" s="208" t="s">
        <v>366</v>
      </c>
      <c r="E205" s="209" t="s">
        <v>480</v>
      </c>
      <c r="F205" s="210" t="s">
        <v>481</v>
      </c>
      <c r="G205" s="211" t="s">
        <v>353</v>
      </c>
      <c r="H205" s="212">
        <v>1.23</v>
      </c>
      <c r="I205" s="213"/>
      <c r="J205" s="214">
        <f>ROUND(I205*H205,2)</f>
        <v>0</v>
      </c>
      <c r="K205" s="210" t="s">
        <v>213</v>
      </c>
      <c r="L205" s="39"/>
      <c r="M205" s="215" t="s">
        <v>35</v>
      </c>
      <c r="N205" s="216" t="s">
        <v>47</v>
      </c>
      <c r="O205" s="64"/>
      <c r="P205" s="172">
        <f>O205*H205</f>
        <v>0</v>
      </c>
      <c r="Q205" s="172">
        <v>0</v>
      </c>
      <c r="R205" s="172">
        <f>Q205*H205</f>
        <v>0</v>
      </c>
      <c r="S205" s="172">
        <v>0</v>
      </c>
      <c r="T205" s="173">
        <f>S205*H205</f>
        <v>0</v>
      </c>
      <c r="U205" s="34"/>
      <c r="V205" s="34"/>
      <c r="W205" s="34"/>
      <c r="X205" s="34"/>
      <c r="Y205" s="34"/>
      <c r="Z205" s="34"/>
      <c r="AA205" s="34"/>
      <c r="AB205" s="34"/>
      <c r="AC205" s="34"/>
      <c r="AD205" s="34"/>
      <c r="AE205" s="34"/>
      <c r="AR205" s="174" t="s">
        <v>216</v>
      </c>
      <c r="AT205" s="174" t="s">
        <v>366</v>
      </c>
      <c r="AU205" s="174" t="s">
        <v>85</v>
      </c>
      <c r="AY205" s="17" t="s">
        <v>215</v>
      </c>
      <c r="BE205" s="175">
        <f>IF(N205="základní",J205,0)</f>
        <v>0</v>
      </c>
      <c r="BF205" s="175">
        <f>IF(N205="snížená",J205,0)</f>
        <v>0</v>
      </c>
      <c r="BG205" s="175">
        <f>IF(N205="zákl. přenesená",J205,0)</f>
        <v>0</v>
      </c>
      <c r="BH205" s="175">
        <f>IF(N205="sníž. přenesená",J205,0)</f>
        <v>0</v>
      </c>
      <c r="BI205" s="175">
        <f>IF(N205="nulová",J205,0)</f>
        <v>0</v>
      </c>
      <c r="BJ205" s="17" t="s">
        <v>83</v>
      </c>
      <c r="BK205" s="175">
        <f>ROUND(I205*H205,2)</f>
        <v>0</v>
      </c>
      <c r="BL205" s="17" t="s">
        <v>216</v>
      </c>
      <c r="BM205" s="174" t="s">
        <v>482</v>
      </c>
    </row>
    <row r="206" spans="1:65" s="12" customFormat="1" x14ac:dyDescent="0.2">
      <c r="B206" s="181"/>
      <c r="C206" s="182"/>
      <c r="D206" s="176" t="s">
        <v>220</v>
      </c>
      <c r="E206" s="183" t="s">
        <v>35</v>
      </c>
      <c r="F206" s="184" t="s">
        <v>483</v>
      </c>
      <c r="G206" s="182"/>
      <c r="H206" s="185">
        <v>1.23</v>
      </c>
      <c r="I206" s="186"/>
      <c r="J206" s="182"/>
      <c r="K206" s="182"/>
      <c r="L206" s="187"/>
      <c r="M206" s="188"/>
      <c r="N206" s="189"/>
      <c r="O206" s="189"/>
      <c r="P206" s="189"/>
      <c r="Q206" s="189"/>
      <c r="R206" s="189"/>
      <c r="S206" s="189"/>
      <c r="T206" s="190"/>
      <c r="AT206" s="191" t="s">
        <v>220</v>
      </c>
      <c r="AU206" s="191" t="s">
        <v>85</v>
      </c>
      <c r="AV206" s="12" t="s">
        <v>85</v>
      </c>
      <c r="AW206" s="12" t="s">
        <v>37</v>
      </c>
      <c r="AX206" s="12" t="s">
        <v>83</v>
      </c>
      <c r="AY206" s="191" t="s">
        <v>215</v>
      </c>
    </row>
    <row r="207" spans="1:65" s="2" customFormat="1" ht="24" x14ac:dyDescent="0.2">
      <c r="A207" s="34"/>
      <c r="B207" s="35"/>
      <c r="C207" s="208" t="s">
        <v>484</v>
      </c>
      <c r="D207" s="208" t="s">
        <v>366</v>
      </c>
      <c r="E207" s="209" t="s">
        <v>485</v>
      </c>
      <c r="F207" s="210" t="s">
        <v>486</v>
      </c>
      <c r="G207" s="211" t="s">
        <v>353</v>
      </c>
      <c r="H207" s="212">
        <v>9.641</v>
      </c>
      <c r="I207" s="213"/>
      <c r="J207" s="214">
        <f>ROUND(I207*H207,2)</f>
        <v>0</v>
      </c>
      <c r="K207" s="210" t="s">
        <v>213</v>
      </c>
      <c r="L207" s="39"/>
      <c r="M207" s="215" t="s">
        <v>35</v>
      </c>
      <c r="N207" s="216" t="s">
        <v>47</v>
      </c>
      <c r="O207" s="64"/>
      <c r="P207" s="172">
        <f>O207*H207</f>
        <v>0</v>
      </c>
      <c r="Q207" s="172">
        <v>0</v>
      </c>
      <c r="R207" s="172">
        <f>Q207*H207</f>
        <v>0</v>
      </c>
      <c r="S207" s="172">
        <v>0</v>
      </c>
      <c r="T207" s="173">
        <f>S207*H207</f>
        <v>0</v>
      </c>
      <c r="U207" s="34"/>
      <c r="V207" s="34"/>
      <c r="W207" s="34"/>
      <c r="X207" s="34"/>
      <c r="Y207" s="34"/>
      <c r="Z207" s="34"/>
      <c r="AA207" s="34"/>
      <c r="AB207" s="34"/>
      <c r="AC207" s="34"/>
      <c r="AD207" s="34"/>
      <c r="AE207" s="34"/>
      <c r="AR207" s="174" t="s">
        <v>216</v>
      </c>
      <c r="AT207" s="174" t="s">
        <v>366</v>
      </c>
      <c r="AU207" s="174" t="s">
        <v>85</v>
      </c>
      <c r="AY207" s="17" t="s">
        <v>215</v>
      </c>
      <c r="BE207" s="175">
        <f>IF(N207="základní",J207,0)</f>
        <v>0</v>
      </c>
      <c r="BF207" s="175">
        <f>IF(N207="snížená",J207,0)</f>
        <v>0</v>
      </c>
      <c r="BG207" s="175">
        <f>IF(N207="zákl. přenesená",J207,0)</f>
        <v>0</v>
      </c>
      <c r="BH207" s="175">
        <f>IF(N207="sníž. přenesená",J207,0)</f>
        <v>0</v>
      </c>
      <c r="BI207" s="175">
        <f>IF(N207="nulová",J207,0)</f>
        <v>0</v>
      </c>
      <c r="BJ207" s="17" t="s">
        <v>83</v>
      </c>
      <c r="BK207" s="175">
        <f>ROUND(I207*H207,2)</f>
        <v>0</v>
      </c>
      <c r="BL207" s="17" t="s">
        <v>216</v>
      </c>
      <c r="BM207" s="174" t="s">
        <v>487</v>
      </c>
    </row>
    <row r="208" spans="1:65" s="2" customFormat="1" ht="19.5" x14ac:dyDescent="0.2">
      <c r="A208" s="34"/>
      <c r="B208" s="35"/>
      <c r="C208" s="36"/>
      <c r="D208" s="176" t="s">
        <v>218</v>
      </c>
      <c r="E208" s="36"/>
      <c r="F208" s="177" t="s">
        <v>488</v>
      </c>
      <c r="G208" s="36"/>
      <c r="H208" s="36"/>
      <c r="I208" s="178"/>
      <c r="J208" s="36"/>
      <c r="K208" s="36"/>
      <c r="L208" s="39"/>
      <c r="M208" s="179"/>
      <c r="N208" s="180"/>
      <c r="O208" s="64"/>
      <c r="P208" s="64"/>
      <c r="Q208" s="64"/>
      <c r="R208" s="64"/>
      <c r="S208" s="64"/>
      <c r="T208" s="65"/>
      <c r="U208" s="34"/>
      <c r="V208" s="34"/>
      <c r="W208" s="34"/>
      <c r="X208" s="34"/>
      <c r="Y208" s="34"/>
      <c r="Z208" s="34"/>
      <c r="AA208" s="34"/>
      <c r="AB208" s="34"/>
      <c r="AC208" s="34"/>
      <c r="AD208" s="34"/>
      <c r="AE208" s="34"/>
      <c r="AT208" s="17" t="s">
        <v>218</v>
      </c>
      <c r="AU208" s="17" t="s">
        <v>85</v>
      </c>
    </row>
    <row r="209" spans="1:65" s="12" customFormat="1" x14ac:dyDescent="0.2">
      <c r="B209" s="181"/>
      <c r="C209" s="182"/>
      <c r="D209" s="176" t="s">
        <v>220</v>
      </c>
      <c r="E209" s="183" t="s">
        <v>35</v>
      </c>
      <c r="F209" s="184" t="s">
        <v>489</v>
      </c>
      <c r="G209" s="182"/>
      <c r="H209" s="185">
        <v>9.641</v>
      </c>
      <c r="I209" s="186"/>
      <c r="J209" s="182"/>
      <c r="K209" s="182"/>
      <c r="L209" s="187"/>
      <c r="M209" s="188"/>
      <c r="N209" s="189"/>
      <c r="O209" s="189"/>
      <c r="P209" s="189"/>
      <c r="Q209" s="189"/>
      <c r="R209" s="189"/>
      <c r="S209" s="189"/>
      <c r="T209" s="190"/>
      <c r="AT209" s="191" t="s">
        <v>220</v>
      </c>
      <c r="AU209" s="191" t="s">
        <v>85</v>
      </c>
      <c r="AV209" s="12" t="s">
        <v>85</v>
      </c>
      <c r="AW209" s="12" t="s">
        <v>37</v>
      </c>
      <c r="AX209" s="12" t="s">
        <v>83</v>
      </c>
      <c r="AY209" s="191" t="s">
        <v>215</v>
      </c>
    </row>
    <row r="210" spans="1:65" s="13" customFormat="1" ht="25.9" customHeight="1" x14ac:dyDescent="0.2">
      <c r="B210" s="192"/>
      <c r="C210" s="193"/>
      <c r="D210" s="194" t="s">
        <v>75</v>
      </c>
      <c r="E210" s="195" t="s">
        <v>490</v>
      </c>
      <c r="F210" s="195" t="s">
        <v>491</v>
      </c>
      <c r="G210" s="193"/>
      <c r="H210" s="193"/>
      <c r="I210" s="196"/>
      <c r="J210" s="197">
        <f>BK210</f>
        <v>0</v>
      </c>
      <c r="K210" s="193"/>
      <c r="L210" s="198"/>
      <c r="M210" s="199"/>
      <c r="N210" s="200"/>
      <c r="O210" s="200"/>
      <c r="P210" s="201">
        <f>SUM(P211:P257)</f>
        <v>0</v>
      </c>
      <c r="Q210" s="200"/>
      <c r="R210" s="201">
        <f>SUM(R211:R257)</f>
        <v>0</v>
      </c>
      <c r="S210" s="200"/>
      <c r="T210" s="202">
        <f>SUM(T211:T257)</f>
        <v>0</v>
      </c>
      <c r="AR210" s="203" t="s">
        <v>216</v>
      </c>
      <c r="AT210" s="204" t="s">
        <v>75</v>
      </c>
      <c r="AU210" s="204" t="s">
        <v>76</v>
      </c>
      <c r="AY210" s="203" t="s">
        <v>215</v>
      </c>
      <c r="BK210" s="205">
        <f>SUM(BK211:BK257)</f>
        <v>0</v>
      </c>
    </row>
    <row r="211" spans="1:65" s="2" customFormat="1" ht="16.5" customHeight="1" x14ac:dyDescent="0.2">
      <c r="A211" s="34"/>
      <c r="B211" s="35"/>
      <c r="C211" s="208" t="s">
        <v>492</v>
      </c>
      <c r="D211" s="208" t="s">
        <v>366</v>
      </c>
      <c r="E211" s="209" t="s">
        <v>493</v>
      </c>
      <c r="F211" s="210" t="s">
        <v>494</v>
      </c>
      <c r="G211" s="211" t="s">
        <v>212</v>
      </c>
      <c r="H211" s="212">
        <v>1</v>
      </c>
      <c r="I211" s="213"/>
      <c r="J211" s="214">
        <f t="shared" ref="J211:J225" si="0">ROUND(I211*H211,2)</f>
        <v>0</v>
      </c>
      <c r="K211" s="210" t="s">
        <v>213</v>
      </c>
      <c r="L211" s="39"/>
      <c r="M211" s="215" t="s">
        <v>35</v>
      </c>
      <c r="N211" s="216" t="s">
        <v>47</v>
      </c>
      <c r="O211" s="64"/>
      <c r="P211" s="172">
        <f t="shared" ref="P211:P225" si="1">O211*H211</f>
        <v>0</v>
      </c>
      <c r="Q211" s="172">
        <v>0</v>
      </c>
      <c r="R211" s="172">
        <f t="shared" ref="R211:R225" si="2">Q211*H211</f>
        <v>0</v>
      </c>
      <c r="S211" s="172">
        <v>0</v>
      </c>
      <c r="T211" s="173">
        <f t="shared" ref="T211:T225" si="3">S211*H211</f>
        <v>0</v>
      </c>
      <c r="U211" s="34"/>
      <c r="V211" s="34"/>
      <c r="W211" s="34"/>
      <c r="X211" s="34"/>
      <c r="Y211" s="34"/>
      <c r="Z211" s="34"/>
      <c r="AA211" s="34"/>
      <c r="AB211" s="34"/>
      <c r="AC211" s="34"/>
      <c r="AD211" s="34"/>
      <c r="AE211" s="34"/>
      <c r="AR211" s="174" t="s">
        <v>369</v>
      </c>
      <c r="AT211" s="174" t="s">
        <v>366</v>
      </c>
      <c r="AU211" s="174" t="s">
        <v>83</v>
      </c>
      <c r="AY211" s="17" t="s">
        <v>215</v>
      </c>
      <c r="BE211" s="175">
        <f t="shared" ref="BE211:BE225" si="4">IF(N211="základní",J211,0)</f>
        <v>0</v>
      </c>
      <c r="BF211" s="175">
        <f t="shared" ref="BF211:BF225" si="5">IF(N211="snížená",J211,0)</f>
        <v>0</v>
      </c>
      <c r="BG211" s="175">
        <f t="shared" ref="BG211:BG225" si="6">IF(N211="zákl. přenesená",J211,0)</f>
        <v>0</v>
      </c>
      <c r="BH211" s="175">
        <f t="shared" ref="BH211:BH225" si="7">IF(N211="sníž. přenesená",J211,0)</f>
        <v>0</v>
      </c>
      <c r="BI211" s="175">
        <f t="shared" ref="BI211:BI225" si="8">IF(N211="nulová",J211,0)</f>
        <v>0</v>
      </c>
      <c r="BJ211" s="17" t="s">
        <v>83</v>
      </c>
      <c r="BK211" s="175">
        <f t="shared" ref="BK211:BK225" si="9">ROUND(I211*H211,2)</f>
        <v>0</v>
      </c>
      <c r="BL211" s="17" t="s">
        <v>369</v>
      </c>
      <c r="BM211" s="174" t="s">
        <v>495</v>
      </c>
    </row>
    <row r="212" spans="1:65" s="2" customFormat="1" ht="24" x14ac:dyDescent="0.2">
      <c r="A212" s="34"/>
      <c r="B212" s="35"/>
      <c r="C212" s="208" t="s">
        <v>496</v>
      </c>
      <c r="D212" s="208" t="s">
        <v>366</v>
      </c>
      <c r="E212" s="209" t="s">
        <v>497</v>
      </c>
      <c r="F212" s="210" t="s">
        <v>498</v>
      </c>
      <c r="G212" s="211" t="s">
        <v>212</v>
      </c>
      <c r="H212" s="212">
        <v>1</v>
      </c>
      <c r="I212" s="213"/>
      <c r="J212" s="214">
        <f t="shared" si="0"/>
        <v>0</v>
      </c>
      <c r="K212" s="210" t="s">
        <v>213</v>
      </c>
      <c r="L212" s="39"/>
      <c r="M212" s="215" t="s">
        <v>35</v>
      </c>
      <c r="N212" s="216" t="s">
        <v>47</v>
      </c>
      <c r="O212" s="64"/>
      <c r="P212" s="172">
        <f t="shared" si="1"/>
        <v>0</v>
      </c>
      <c r="Q212" s="172">
        <v>0</v>
      </c>
      <c r="R212" s="172">
        <f t="shared" si="2"/>
        <v>0</v>
      </c>
      <c r="S212" s="172">
        <v>0</v>
      </c>
      <c r="T212" s="173">
        <f t="shared" si="3"/>
        <v>0</v>
      </c>
      <c r="U212" s="34"/>
      <c r="V212" s="34"/>
      <c r="W212" s="34"/>
      <c r="X212" s="34"/>
      <c r="Y212" s="34"/>
      <c r="Z212" s="34"/>
      <c r="AA212" s="34"/>
      <c r="AB212" s="34"/>
      <c r="AC212" s="34"/>
      <c r="AD212" s="34"/>
      <c r="AE212" s="34"/>
      <c r="AR212" s="174" t="s">
        <v>369</v>
      </c>
      <c r="AT212" s="174" t="s">
        <v>366</v>
      </c>
      <c r="AU212" s="174" t="s">
        <v>83</v>
      </c>
      <c r="AY212" s="17" t="s">
        <v>215</v>
      </c>
      <c r="BE212" s="175">
        <f t="shared" si="4"/>
        <v>0</v>
      </c>
      <c r="BF212" s="175">
        <f t="shared" si="5"/>
        <v>0</v>
      </c>
      <c r="BG212" s="175">
        <f t="shared" si="6"/>
        <v>0</v>
      </c>
      <c r="BH212" s="175">
        <f t="shared" si="7"/>
        <v>0</v>
      </c>
      <c r="BI212" s="175">
        <f t="shared" si="8"/>
        <v>0</v>
      </c>
      <c r="BJ212" s="17" t="s">
        <v>83</v>
      </c>
      <c r="BK212" s="175">
        <f t="shared" si="9"/>
        <v>0</v>
      </c>
      <c r="BL212" s="17" t="s">
        <v>369</v>
      </c>
      <c r="BM212" s="174" t="s">
        <v>499</v>
      </c>
    </row>
    <row r="213" spans="1:65" s="2" customFormat="1" ht="16.5" customHeight="1" x14ac:dyDescent="0.2">
      <c r="A213" s="34"/>
      <c r="B213" s="35"/>
      <c r="C213" s="208" t="s">
        <v>500</v>
      </c>
      <c r="D213" s="208" t="s">
        <v>366</v>
      </c>
      <c r="E213" s="209" t="s">
        <v>501</v>
      </c>
      <c r="F213" s="210" t="s">
        <v>502</v>
      </c>
      <c r="G213" s="211" t="s">
        <v>212</v>
      </c>
      <c r="H213" s="212">
        <v>1</v>
      </c>
      <c r="I213" s="213"/>
      <c r="J213" s="214">
        <f t="shared" si="0"/>
        <v>0</v>
      </c>
      <c r="K213" s="210" t="s">
        <v>213</v>
      </c>
      <c r="L213" s="39"/>
      <c r="M213" s="215" t="s">
        <v>35</v>
      </c>
      <c r="N213" s="216" t="s">
        <v>47</v>
      </c>
      <c r="O213" s="64"/>
      <c r="P213" s="172">
        <f t="shared" si="1"/>
        <v>0</v>
      </c>
      <c r="Q213" s="172">
        <v>0</v>
      </c>
      <c r="R213" s="172">
        <f t="shared" si="2"/>
        <v>0</v>
      </c>
      <c r="S213" s="172">
        <v>0</v>
      </c>
      <c r="T213" s="173">
        <f t="shared" si="3"/>
        <v>0</v>
      </c>
      <c r="U213" s="34"/>
      <c r="V213" s="34"/>
      <c r="W213" s="34"/>
      <c r="X213" s="34"/>
      <c r="Y213" s="34"/>
      <c r="Z213" s="34"/>
      <c r="AA213" s="34"/>
      <c r="AB213" s="34"/>
      <c r="AC213" s="34"/>
      <c r="AD213" s="34"/>
      <c r="AE213" s="34"/>
      <c r="AR213" s="174" t="s">
        <v>369</v>
      </c>
      <c r="AT213" s="174" t="s">
        <v>366</v>
      </c>
      <c r="AU213" s="174" t="s">
        <v>83</v>
      </c>
      <c r="AY213" s="17" t="s">
        <v>215</v>
      </c>
      <c r="BE213" s="175">
        <f t="shared" si="4"/>
        <v>0</v>
      </c>
      <c r="BF213" s="175">
        <f t="shared" si="5"/>
        <v>0</v>
      </c>
      <c r="BG213" s="175">
        <f t="shared" si="6"/>
        <v>0</v>
      </c>
      <c r="BH213" s="175">
        <f t="shared" si="7"/>
        <v>0</v>
      </c>
      <c r="BI213" s="175">
        <f t="shared" si="8"/>
        <v>0</v>
      </c>
      <c r="BJ213" s="17" t="s">
        <v>83</v>
      </c>
      <c r="BK213" s="175">
        <f t="shared" si="9"/>
        <v>0</v>
      </c>
      <c r="BL213" s="17" t="s">
        <v>369</v>
      </c>
      <c r="BM213" s="174" t="s">
        <v>503</v>
      </c>
    </row>
    <row r="214" spans="1:65" s="2" customFormat="1" ht="16.5" customHeight="1" x14ac:dyDescent="0.2">
      <c r="A214" s="34"/>
      <c r="B214" s="35"/>
      <c r="C214" s="208" t="s">
        <v>504</v>
      </c>
      <c r="D214" s="208" t="s">
        <v>366</v>
      </c>
      <c r="E214" s="209" t="s">
        <v>505</v>
      </c>
      <c r="F214" s="210" t="s">
        <v>506</v>
      </c>
      <c r="G214" s="211" t="s">
        <v>212</v>
      </c>
      <c r="H214" s="212">
        <v>1</v>
      </c>
      <c r="I214" s="213"/>
      <c r="J214" s="214">
        <f t="shared" si="0"/>
        <v>0</v>
      </c>
      <c r="K214" s="210" t="s">
        <v>213</v>
      </c>
      <c r="L214" s="39"/>
      <c r="M214" s="215" t="s">
        <v>35</v>
      </c>
      <c r="N214" s="216" t="s">
        <v>47</v>
      </c>
      <c r="O214" s="64"/>
      <c r="P214" s="172">
        <f t="shared" si="1"/>
        <v>0</v>
      </c>
      <c r="Q214" s="172">
        <v>0</v>
      </c>
      <c r="R214" s="172">
        <f t="shared" si="2"/>
        <v>0</v>
      </c>
      <c r="S214" s="172">
        <v>0</v>
      </c>
      <c r="T214" s="173">
        <f t="shared" si="3"/>
        <v>0</v>
      </c>
      <c r="U214" s="34"/>
      <c r="V214" s="34"/>
      <c r="W214" s="34"/>
      <c r="X214" s="34"/>
      <c r="Y214" s="34"/>
      <c r="Z214" s="34"/>
      <c r="AA214" s="34"/>
      <c r="AB214" s="34"/>
      <c r="AC214" s="34"/>
      <c r="AD214" s="34"/>
      <c r="AE214" s="34"/>
      <c r="AR214" s="174" t="s">
        <v>369</v>
      </c>
      <c r="AT214" s="174" t="s">
        <v>366</v>
      </c>
      <c r="AU214" s="174" t="s">
        <v>83</v>
      </c>
      <c r="AY214" s="17" t="s">
        <v>215</v>
      </c>
      <c r="BE214" s="175">
        <f t="shared" si="4"/>
        <v>0</v>
      </c>
      <c r="BF214" s="175">
        <f t="shared" si="5"/>
        <v>0</v>
      </c>
      <c r="BG214" s="175">
        <f t="shared" si="6"/>
        <v>0</v>
      </c>
      <c r="BH214" s="175">
        <f t="shared" si="7"/>
        <v>0</v>
      </c>
      <c r="BI214" s="175">
        <f t="shared" si="8"/>
        <v>0</v>
      </c>
      <c r="BJ214" s="17" t="s">
        <v>83</v>
      </c>
      <c r="BK214" s="175">
        <f t="shared" si="9"/>
        <v>0</v>
      </c>
      <c r="BL214" s="17" t="s">
        <v>369</v>
      </c>
      <c r="BM214" s="174" t="s">
        <v>507</v>
      </c>
    </row>
    <row r="215" spans="1:65" s="2" customFormat="1" ht="16.5" customHeight="1" x14ac:dyDescent="0.2">
      <c r="A215" s="34"/>
      <c r="B215" s="35"/>
      <c r="C215" s="208" t="s">
        <v>508</v>
      </c>
      <c r="D215" s="208" t="s">
        <v>366</v>
      </c>
      <c r="E215" s="209" t="s">
        <v>509</v>
      </c>
      <c r="F215" s="210" t="s">
        <v>510</v>
      </c>
      <c r="G215" s="211" t="s">
        <v>212</v>
      </c>
      <c r="H215" s="212">
        <v>1</v>
      </c>
      <c r="I215" s="213"/>
      <c r="J215" s="214">
        <f t="shared" si="0"/>
        <v>0</v>
      </c>
      <c r="K215" s="210" t="s">
        <v>213</v>
      </c>
      <c r="L215" s="39"/>
      <c r="M215" s="215" t="s">
        <v>35</v>
      </c>
      <c r="N215" s="216" t="s">
        <v>47</v>
      </c>
      <c r="O215" s="64"/>
      <c r="P215" s="172">
        <f t="shared" si="1"/>
        <v>0</v>
      </c>
      <c r="Q215" s="172">
        <v>0</v>
      </c>
      <c r="R215" s="172">
        <f t="shared" si="2"/>
        <v>0</v>
      </c>
      <c r="S215" s="172">
        <v>0</v>
      </c>
      <c r="T215" s="173">
        <f t="shared" si="3"/>
        <v>0</v>
      </c>
      <c r="U215" s="34"/>
      <c r="V215" s="34"/>
      <c r="W215" s="34"/>
      <c r="X215" s="34"/>
      <c r="Y215" s="34"/>
      <c r="Z215" s="34"/>
      <c r="AA215" s="34"/>
      <c r="AB215" s="34"/>
      <c r="AC215" s="34"/>
      <c r="AD215" s="34"/>
      <c r="AE215" s="34"/>
      <c r="AR215" s="174" t="s">
        <v>369</v>
      </c>
      <c r="AT215" s="174" t="s">
        <v>366</v>
      </c>
      <c r="AU215" s="174" t="s">
        <v>83</v>
      </c>
      <c r="AY215" s="17" t="s">
        <v>215</v>
      </c>
      <c r="BE215" s="175">
        <f t="shared" si="4"/>
        <v>0</v>
      </c>
      <c r="BF215" s="175">
        <f t="shared" si="5"/>
        <v>0</v>
      </c>
      <c r="BG215" s="175">
        <f t="shared" si="6"/>
        <v>0</v>
      </c>
      <c r="BH215" s="175">
        <f t="shared" si="7"/>
        <v>0</v>
      </c>
      <c r="BI215" s="175">
        <f t="shared" si="8"/>
        <v>0</v>
      </c>
      <c r="BJ215" s="17" t="s">
        <v>83</v>
      </c>
      <c r="BK215" s="175">
        <f t="shared" si="9"/>
        <v>0</v>
      </c>
      <c r="BL215" s="17" t="s">
        <v>369</v>
      </c>
      <c r="BM215" s="174" t="s">
        <v>511</v>
      </c>
    </row>
    <row r="216" spans="1:65" s="2" customFormat="1" ht="16.5" customHeight="1" x14ac:dyDescent="0.2">
      <c r="A216" s="34"/>
      <c r="B216" s="35"/>
      <c r="C216" s="208" t="s">
        <v>512</v>
      </c>
      <c r="D216" s="208" t="s">
        <v>366</v>
      </c>
      <c r="E216" s="209" t="s">
        <v>513</v>
      </c>
      <c r="F216" s="210" t="s">
        <v>514</v>
      </c>
      <c r="G216" s="211" t="s">
        <v>212</v>
      </c>
      <c r="H216" s="212">
        <v>1</v>
      </c>
      <c r="I216" s="213"/>
      <c r="J216" s="214">
        <f t="shared" si="0"/>
        <v>0</v>
      </c>
      <c r="K216" s="210" t="s">
        <v>213</v>
      </c>
      <c r="L216" s="39"/>
      <c r="M216" s="215" t="s">
        <v>35</v>
      </c>
      <c r="N216" s="216" t="s">
        <v>47</v>
      </c>
      <c r="O216" s="64"/>
      <c r="P216" s="172">
        <f t="shared" si="1"/>
        <v>0</v>
      </c>
      <c r="Q216" s="172">
        <v>0</v>
      </c>
      <c r="R216" s="172">
        <f t="shared" si="2"/>
        <v>0</v>
      </c>
      <c r="S216" s="172">
        <v>0</v>
      </c>
      <c r="T216" s="173">
        <f t="shared" si="3"/>
        <v>0</v>
      </c>
      <c r="U216" s="34"/>
      <c r="V216" s="34"/>
      <c r="W216" s="34"/>
      <c r="X216" s="34"/>
      <c r="Y216" s="34"/>
      <c r="Z216" s="34"/>
      <c r="AA216" s="34"/>
      <c r="AB216" s="34"/>
      <c r="AC216" s="34"/>
      <c r="AD216" s="34"/>
      <c r="AE216" s="34"/>
      <c r="AR216" s="174" t="s">
        <v>369</v>
      </c>
      <c r="AT216" s="174" t="s">
        <v>366</v>
      </c>
      <c r="AU216" s="174" t="s">
        <v>83</v>
      </c>
      <c r="AY216" s="17" t="s">
        <v>215</v>
      </c>
      <c r="BE216" s="175">
        <f t="shared" si="4"/>
        <v>0</v>
      </c>
      <c r="BF216" s="175">
        <f t="shared" si="5"/>
        <v>0</v>
      </c>
      <c r="BG216" s="175">
        <f t="shared" si="6"/>
        <v>0</v>
      </c>
      <c r="BH216" s="175">
        <f t="shared" si="7"/>
        <v>0</v>
      </c>
      <c r="BI216" s="175">
        <f t="shared" si="8"/>
        <v>0</v>
      </c>
      <c r="BJ216" s="17" t="s">
        <v>83</v>
      </c>
      <c r="BK216" s="175">
        <f t="shared" si="9"/>
        <v>0</v>
      </c>
      <c r="BL216" s="17" t="s">
        <v>369</v>
      </c>
      <c r="BM216" s="174" t="s">
        <v>515</v>
      </c>
    </row>
    <row r="217" spans="1:65" s="2" customFormat="1" ht="16.5" customHeight="1" x14ac:dyDescent="0.2">
      <c r="A217" s="34"/>
      <c r="B217" s="35"/>
      <c r="C217" s="208" t="s">
        <v>516</v>
      </c>
      <c r="D217" s="208" t="s">
        <v>366</v>
      </c>
      <c r="E217" s="209" t="s">
        <v>517</v>
      </c>
      <c r="F217" s="210" t="s">
        <v>518</v>
      </c>
      <c r="G217" s="211" t="s">
        <v>212</v>
      </c>
      <c r="H217" s="212">
        <v>1</v>
      </c>
      <c r="I217" s="213"/>
      <c r="J217" s="214">
        <f t="shared" si="0"/>
        <v>0</v>
      </c>
      <c r="K217" s="210" t="s">
        <v>213</v>
      </c>
      <c r="L217" s="39"/>
      <c r="M217" s="215" t="s">
        <v>35</v>
      </c>
      <c r="N217" s="216" t="s">
        <v>47</v>
      </c>
      <c r="O217" s="64"/>
      <c r="P217" s="172">
        <f t="shared" si="1"/>
        <v>0</v>
      </c>
      <c r="Q217" s="172">
        <v>0</v>
      </c>
      <c r="R217" s="172">
        <f t="shared" si="2"/>
        <v>0</v>
      </c>
      <c r="S217" s="172">
        <v>0</v>
      </c>
      <c r="T217" s="173">
        <f t="shared" si="3"/>
        <v>0</v>
      </c>
      <c r="U217" s="34"/>
      <c r="V217" s="34"/>
      <c r="W217" s="34"/>
      <c r="X217" s="34"/>
      <c r="Y217" s="34"/>
      <c r="Z217" s="34"/>
      <c r="AA217" s="34"/>
      <c r="AB217" s="34"/>
      <c r="AC217" s="34"/>
      <c r="AD217" s="34"/>
      <c r="AE217" s="34"/>
      <c r="AR217" s="174" t="s">
        <v>369</v>
      </c>
      <c r="AT217" s="174" t="s">
        <v>366</v>
      </c>
      <c r="AU217" s="174" t="s">
        <v>83</v>
      </c>
      <c r="AY217" s="17" t="s">
        <v>215</v>
      </c>
      <c r="BE217" s="175">
        <f t="shared" si="4"/>
        <v>0</v>
      </c>
      <c r="BF217" s="175">
        <f t="shared" si="5"/>
        <v>0</v>
      </c>
      <c r="BG217" s="175">
        <f t="shared" si="6"/>
        <v>0</v>
      </c>
      <c r="BH217" s="175">
        <f t="shared" si="7"/>
        <v>0</v>
      </c>
      <c r="BI217" s="175">
        <f t="shared" si="8"/>
        <v>0</v>
      </c>
      <c r="BJ217" s="17" t="s">
        <v>83</v>
      </c>
      <c r="BK217" s="175">
        <f t="shared" si="9"/>
        <v>0</v>
      </c>
      <c r="BL217" s="17" t="s">
        <v>369</v>
      </c>
      <c r="BM217" s="174" t="s">
        <v>519</v>
      </c>
    </row>
    <row r="218" spans="1:65" s="2" customFormat="1" ht="16.5" customHeight="1" x14ac:dyDescent="0.2">
      <c r="A218" s="34"/>
      <c r="B218" s="35"/>
      <c r="C218" s="208" t="s">
        <v>520</v>
      </c>
      <c r="D218" s="208" t="s">
        <v>366</v>
      </c>
      <c r="E218" s="209" t="s">
        <v>521</v>
      </c>
      <c r="F218" s="210" t="s">
        <v>522</v>
      </c>
      <c r="G218" s="211" t="s">
        <v>212</v>
      </c>
      <c r="H218" s="212">
        <v>1</v>
      </c>
      <c r="I218" s="213"/>
      <c r="J218" s="214">
        <f t="shared" si="0"/>
        <v>0</v>
      </c>
      <c r="K218" s="210" t="s">
        <v>213</v>
      </c>
      <c r="L218" s="39"/>
      <c r="M218" s="215" t="s">
        <v>35</v>
      </c>
      <c r="N218" s="216" t="s">
        <v>47</v>
      </c>
      <c r="O218" s="64"/>
      <c r="P218" s="172">
        <f t="shared" si="1"/>
        <v>0</v>
      </c>
      <c r="Q218" s="172">
        <v>0</v>
      </c>
      <c r="R218" s="172">
        <f t="shared" si="2"/>
        <v>0</v>
      </c>
      <c r="S218" s="172">
        <v>0</v>
      </c>
      <c r="T218" s="173">
        <f t="shared" si="3"/>
        <v>0</v>
      </c>
      <c r="U218" s="34"/>
      <c r="V218" s="34"/>
      <c r="W218" s="34"/>
      <c r="X218" s="34"/>
      <c r="Y218" s="34"/>
      <c r="Z218" s="34"/>
      <c r="AA218" s="34"/>
      <c r="AB218" s="34"/>
      <c r="AC218" s="34"/>
      <c r="AD218" s="34"/>
      <c r="AE218" s="34"/>
      <c r="AR218" s="174" t="s">
        <v>369</v>
      </c>
      <c r="AT218" s="174" t="s">
        <v>366</v>
      </c>
      <c r="AU218" s="174" t="s">
        <v>83</v>
      </c>
      <c r="AY218" s="17" t="s">
        <v>215</v>
      </c>
      <c r="BE218" s="175">
        <f t="shared" si="4"/>
        <v>0</v>
      </c>
      <c r="BF218" s="175">
        <f t="shared" si="5"/>
        <v>0</v>
      </c>
      <c r="BG218" s="175">
        <f t="shared" si="6"/>
        <v>0</v>
      </c>
      <c r="BH218" s="175">
        <f t="shared" si="7"/>
        <v>0</v>
      </c>
      <c r="BI218" s="175">
        <f t="shared" si="8"/>
        <v>0</v>
      </c>
      <c r="BJ218" s="17" t="s">
        <v>83</v>
      </c>
      <c r="BK218" s="175">
        <f t="shared" si="9"/>
        <v>0</v>
      </c>
      <c r="BL218" s="17" t="s">
        <v>369</v>
      </c>
      <c r="BM218" s="174" t="s">
        <v>523</v>
      </c>
    </row>
    <row r="219" spans="1:65" s="2" customFormat="1" ht="16.5" customHeight="1" x14ac:dyDescent="0.2">
      <c r="A219" s="34"/>
      <c r="B219" s="35"/>
      <c r="C219" s="208" t="s">
        <v>524</v>
      </c>
      <c r="D219" s="208" t="s">
        <v>366</v>
      </c>
      <c r="E219" s="209" t="s">
        <v>525</v>
      </c>
      <c r="F219" s="210" t="s">
        <v>526</v>
      </c>
      <c r="G219" s="211" t="s">
        <v>212</v>
      </c>
      <c r="H219" s="212">
        <v>1</v>
      </c>
      <c r="I219" s="213"/>
      <c r="J219" s="214">
        <f t="shared" si="0"/>
        <v>0</v>
      </c>
      <c r="K219" s="210" t="s">
        <v>213</v>
      </c>
      <c r="L219" s="39"/>
      <c r="M219" s="215" t="s">
        <v>35</v>
      </c>
      <c r="N219" s="216" t="s">
        <v>47</v>
      </c>
      <c r="O219" s="64"/>
      <c r="P219" s="172">
        <f t="shared" si="1"/>
        <v>0</v>
      </c>
      <c r="Q219" s="172">
        <v>0</v>
      </c>
      <c r="R219" s="172">
        <f t="shared" si="2"/>
        <v>0</v>
      </c>
      <c r="S219" s="172">
        <v>0</v>
      </c>
      <c r="T219" s="173">
        <f t="shared" si="3"/>
        <v>0</v>
      </c>
      <c r="U219" s="34"/>
      <c r="V219" s="34"/>
      <c r="W219" s="34"/>
      <c r="X219" s="34"/>
      <c r="Y219" s="34"/>
      <c r="Z219" s="34"/>
      <c r="AA219" s="34"/>
      <c r="AB219" s="34"/>
      <c r="AC219" s="34"/>
      <c r="AD219" s="34"/>
      <c r="AE219" s="34"/>
      <c r="AR219" s="174" t="s">
        <v>369</v>
      </c>
      <c r="AT219" s="174" t="s">
        <v>366</v>
      </c>
      <c r="AU219" s="174" t="s">
        <v>83</v>
      </c>
      <c r="AY219" s="17" t="s">
        <v>215</v>
      </c>
      <c r="BE219" s="175">
        <f t="shared" si="4"/>
        <v>0</v>
      </c>
      <c r="BF219" s="175">
        <f t="shared" si="5"/>
        <v>0</v>
      </c>
      <c r="BG219" s="175">
        <f t="shared" si="6"/>
        <v>0</v>
      </c>
      <c r="BH219" s="175">
        <f t="shared" si="7"/>
        <v>0</v>
      </c>
      <c r="BI219" s="175">
        <f t="shared" si="8"/>
        <v>0</v>
      </c>
      <c r="BJ219" s="17" t="s">
        <v>83</v>
      </c>
      <c r="BK219" s="175">
        <f t="shared" si="9"/>
        <v>0</v>
      </c>
      <c r="BL219" s="17" t="s">
        <v>369</v>
      </c>
      <c r="BM219" s="174" t="s">
        <v>527</v>
      </c>
    </row>
    <row r="220" spans="1:65" s="2" customFormat="1" ht="16.5" customHeight="1" x14ac:dyDescent="0.2">
      <c r="A220" s="34"/>
      <c r="B220" s="35"/>
      <c r="C220" s="208" t="s">
        <v>528</v>
      </c>
      <c r="D220" s="208" t="s">
        <v>366</v>
      </c>
      <c r="E220" s="209" t="s">
        <v>529</v>
      </c>
      <c r="F220" s="210" t="s">
        <v>530</v>
      </c>
      <c r="G220" s="211" t="s">
        <v>212</v>
      </c>
      <c r="H220" s="212">
        <v>1</v>
      </c>
      <c r="I220" s="213"/>
      <c r="J220" s="214">
        <f t="shared" si="0"/>
        <v>0</v>
      </c>
      <c r="K220" s="210" t="s">
        <v>213</v>
      </c>
      <c r="L220" s="39"/>
      <c r="M220" s="215" t="s">
        <v>35</v>
      </c>
      <c r="N220" s="216" t="s">
        <v>47</v>
      </c>
      <c r="O220" s="64"/>
      <c r="P220" s="172">
        <f t="shared" si="1"/>
        <v>0</v>
      </c>
      <c r="Q220" s="172">
        <v>0</v>
      </c>
      <c r="R220" s="172">
        <f t="shared" si="2"/>
        <v>0</v>
      </c>
      <c r="S220" s="172">
        <v>0</v>
      </c>
      <c r="T220" s="173">
        <f t="shared" si="3"/>
        <v>0</v>
      </c>
      <c r="U220" s="34"/>
      <c r="V220" s="34"/>
      <c r="W220" s="34"/>
      <c r="X220" s="34"/>
      <c r="Y220" s="34"/>
      <c r="Z220" s="34"/>
      <c r="AA220" s="34"/>
      <c r="AB220" s="34"/>
      <c r="AC220" s="34"/>
      <c r="AD220" s="34"/>
      <c r="AE220" s="34"/>
      <c r="AR220" s="174" t="s">
        <v>369</v>
      </c>
      <c r="AT220" s="174" t="s">
        <v>366</v>
      </c>
      <c r="AU220" s="174" t="s">
        <v>83</v>
      </c>
      <c r="AY220" s="17" t="s">
        <v>215</v>
      </c>
      <c r="BE220" s="175">
        <f t="shared" si="4"/>
        <v>0</v>
      </c>
      <c r="BF220" s="175">
        <f t="shared" si="5"/>
        <v>0</v>
      </c>
      <c r="BG220" s="175">
        <f t="shared" si="6"/>
        <v>0</v>
      </c>
      <c r="BH220" s="175">
        <f t="shared" si="7"/>
        <v>0</v>
      </c>
      <c r="BI220" s="175">
        <f t="shared" si="8"/>
        <v>0</v>
      </c>
      <c r="BJ220" s="17" t="s">
        <v>83</v>
      </c>
      <c r="BK220" s="175">
        <f t="shared" si="9"/>
        <v>0</v>
      </c>
      <c r="BL220" s="17" t="s">
        <v>369</v>
      </c>
      <c r="BM220" s="174" t="s">
        <v>531</v>
      </c>
    </row>
    <row r="221" spans="1:65" s="2" customFormat="1" ht="16.5" customHeight="1" x14ac:dyDescent="0.2">
      <c r="A221" s="34"/>
      <c r="B221" s="35"/>
      <c r="C221" s="208" t="s">
        <v>532</v>
      </c>
      <c r="D221" s="208" t="s">
        <v>366</v>
      </c>
      <c r="E221" s="209" t="s">
        <v>533</v>
      </c>
      <c r="F221" s="210" t="s">
        <v>534</v>
      </c>
      <c r="G221" s="211" t="s">
        <v>212</v>
      </c>
      <c r="H221" s="212">
        <v>1</v>
      </c>
      <c r="I221" s="213"/>
      <c r="J221" s="214">
        <f t="shared" si="0"/>
        <v>0</v>
      </c>
      <c r="K221" s="210" t="s">
        <v>213</v>
      </c>
      <c r="L221" s="39"/>
      <c r="M221" s="215" t="s">
        <v>35</v>
      </c>
      <c r="N221" s="216" t="s">
        <v>47</v>
      </c>
      <c r="O221" s="64"/>
      <c r="P221" s="172">
        <f t="shared" si="1"/>
        <v>0</v>
      </c>
      <c r="Q221" s="172">
        <v>0</v>
      </c>
      <c r="R221" s="172">
        <f t="shared" si="2"/>
        <v>0</v>
      </c>
      <c r="S221" s="172">
        <v>0</v>
      </c>
      <c r="T221" s="173">
        <f t="shared" si="3"/>
        <v>0</v>
      </c>
      <c r="U221" s="34"/>
      <c r="V221" s="34"/>
      <c r="W221" s="34"/>
      <c r="X221" s="34"/>
      <c r="Y221" s="34"/>
      <c r="Z221" s="34"/>
      <c r="AA221" s="34"/>
      <c r="AB221" s="34"/>
      <c r="AC221" s="34"/>
      <c r="AD221" s="34"/>
      <c r="AE221" s="34"/>
      <c r="AR221" s="174" t="s">
        <v>369</v>
      </c>
      <c r="AT221" s="174" t="s">
        <v>366</v>
      </c>
      <c r="AU221" s="174" t="s">
        <v>83</v>
      </c>
      <c r="AY221" s="17" t="s">
        <v>215</v>
      </c>
      <c r="BE221" s="175">
        <f t="shared" si="4"/>
        <v>0</v>
      </c>
      <c r="BF221" s="175">
        <f t="shared" si="5"/>
        <v>0</v>
      </c>
      <c r="BG221" s="175">
        <f t="shared" si="6"/>
        <v>0</v>
      </c>
      <c r="BH221" s="175">
        <f t="shared" si="7"/>
        <v>0</v>
      </c>
      <c r="BI221" s="175">
        <f t="shared" si="8"/>
        <v>0</v>
      </c>
      <c r="BJ221" s="17" t="s">
        <v>83</v>
      </c>
      <c r="BK221" s="175">
        <f t="shared" si="9"/>
        <v>0</v>
      </c>
      <c r="BL221" s="17" t="s">
        <v>369</v>
      </c>
      <c r="BM221" s="174" t="s">
        <v>535</v>
      </c>
    </row>
    <row r="222" spans="1:65" s="2" customFormat="1" ht="24" x14ac:dyDescent="0.2">
      <c r="A222" s="34"/>
      <c r="B222" s="35"/>
      <c r="C222" s="208" t="s">
        <v>536</v>
      </c>
      <c r="D222" s="208" t="s">
        <v>366</v>
      </c>
      <c r="E222" s="209" t="s">
        <v>537</v>
      </c>
      <c r="F222" s="210" t="s">
        <v>538</v>
      </c>
      <c r="G222" s="211" t="s">
        <v>212</v>
      </c>
      <c r="H222" s="212">
        <v>1</v>
      </c>
      <c r="I222" s="213"/>
      <c r="J222" s="214">
        <f t="shared" si="0"/>
        <v>0</v>
      </c>
      <c r="K222" s="210" t="s">
        <v>213</v>
      </c>
      <c r="L222" s="39"/>
      <c r="M222" s="215" t="s">
        <v>35</v>
      </c>
      <c r="N222" s="216" t="s">
        <v>47</v>
      </c>
      <c r="O222" s="64"/>
      <c r="P222" s="172">
        <f t="shared" si="1"/>
        <v>0</v>
      </c>
      <c r="Q222" s="172">
        <v>0</v>
      </c>
      <c r="R222" s="172">
        <f t="shared" si="2"/>
        <v>0</v>
      </c>
      <c r="S222" s="172">
        <v>0</v>
      </c>
      <c r="T222" s="173">
        <f t="shared" si="3"/>
        <v>0</v>
      </c>
      <c r="U222" s="34"/>
      <c r="V222" s="34"/>
      <c r="W222" s="34"/>
      <c r="X222" s="34"/>
      <c r="Y222" s="34"/>
      <c r="Z222" s="34"/>
      <c r="AA222" s="34"/>
      <c r="AB222" s="34"/>
      <c r="AC222" s="34"/>
      <c r="AD222" s="34"/>
      <c r="AE222" s="34"/>
      <c r="AR222" s="174" t="s">
        <v>369</v>
      </c>
      <c r="AT222" s="174" t="s">
        <v>366</v>
      </c>
      <c r="AU222" s="174" t="s">
        <v>83</v>
      </c>
      <c r="AY222" s="17" t="s">
        <v>215</v>
      </c>
      <c r="BE222" s="175">
        <f t="shared" si="4"/>
        <v>0</v>
      </c>
      <c r="BF222" s="175">
        <f t="shared" si="5"/>
        <v>0</v>
      </c>
      <c r="BG222" s="175">
        <f t="shared" si="6"/>
        <v>0</v>
      </c>
      <c r="BH222" s="175">
        <f t="shared" si="7"/>
        <v>0</v>
      </c>
      <c r="BI222" s="175">
        <f t="shared" si="8"/>
        <v>0</v>
      </c>
      <c r="BJ222" s="17" t="s">
        <v>83</v>
      </c>
      <c r="BK222" s="175">
        <f t="shared" si="9"/>
        <v>0</v>
      </c>
      <c r="BL222" s="17" t="s">
        <v>369</v>
      </c>
      <c r="BM222" s="174" t="s">
        <v>539</v>
      </c>
    </row>
    <row r="223" spans="1:65" s="2" customFormat="1" ht="16.5" customHeight="1" x14ac:dyDescent="0.2">
      <c r="A223" s="34"/>
      <c r="B223" s="35"/>
      <c r="C223" s="208" t="s">
        <v>540</v>
      </c>
      <c r="D223" s="208" t="s">
        <v>366</v>
      </c>
      <c r="E223" s="209" t="s">
        <v>541</v>
      </c>
      <c r="F223" s="210" t="s">
        <v>542</v>
      </c>
      <c r="G223" s="211" t="s">
        <v>212</v>
      </c>
      <c r="H223" s="212">
        <v>1</v>
      </c>
      <c r="I223" s="213"/>
      <c r="J223" s="214">
        <f t="shared" si="0"/>
        <v>0</v>
      </c>
      <c r="K223" s="210" t="s">
        <v>213</v>
      </c>
      <c r="L223" s="39"/>
      <c r="M223" s="215" t="s">
        <v>35</v>
      </c>
      <c r="N223" s="216" t="s">
        <v>47</v>
      </c>
      <c r="O223" s="64"/>
      <c r="P223" s="172">
        <f t="shared" si="1"/>
        <v>0</v>
      </c>
      <c r="Q223" s="172">
        <v>0</v>
      </c>
      <c r="R223" s="172">
        <f t="shared" si="2"/>
        <v>0</v>
      </c>
      <c r="S223" s="172">
        <v>0</v>
      </c>
      <c r="T223" s="173">
        <f t="shared" si="3"/>
        <v>0</v>
      </c>
      <c r="U223" s="34"/>
      <c r="V223" s="34"/>
      <c r="W223" s="34"/>
      <c r="X223" s="34"/>
      <c r="Y223" s="34"/>
      <c r="Z223" s="34"/>
      <c r="AA223" s="34"/>
      <c r="AB223" s="34"/>
      <c r="AC223" s="34"/>
      <c r="AD223" s="34"/>
      <c r="AE223" s="34"/>
      <c r="AR223" s="174" t="s">
        <v>369</v>
      </c>
      <c r="AT223" s="174" t="s">
        <v>366</v>
      </c>
      <c r="AU223" s="174" t="s">
        <v>83</v>
      </c>
      <c r="AY223" s="17" t="s">
        <v>215</v>
      </c>
      <c r="BE223" s="175">
        <f t="shared" si="4"/>
        <v>0</v>
      </c>
      <c r="BF223" s="175">
        <f t="shared" si="5"/>
        <v>0</v>
      </c>
      <c r="BG223" s="175">
        <f t="shared" si="6"/>
        <v>0</v>
      </c>
      <c r="BH223" s="175">
        <f t="shared" si="7"/>
        <v>0</v>
      </c>
      <c r="BI223" s="175">
        <f t="shared" si="8"/>
        <v>0</v>
      </c>
      <c r="BJ223" s="17" t="s">
        <v>83</v>
      </c>
      <c r="BK223" s="175">
        <f t="shared" si="9"/>
        <v>0</v>
      </c>
      <c r="BL223" s="17" t="s">
        <v>369</v>
      </c>
      <c r="BM223" s="174" t="s">
        <v>543</v>
      </c>
    </row>
    <row r="224" spans="1:65" s="2" customFormat="1" ht="16.5" customHeight="1" x14ac:dyDescent="0.2">
      <c r="A224" s="34"/>
      <c r="B224" s="35"/>
      <c r="C224" s="208" t="s">
        <v>544</v>
      </c>
      <c r="D224" s="208" t="s">
        <v>366</v>
      </c>
      <c r="E224" s="209" t="s">
        <v>545</v>
      </c>
      <c r="F224" s="210" t="s">
        <v>546</v>
      </c>
      <c r="G224" s="211" t="s">
        <v>212</v>
      </c>
      <c r="H224" s="212">
        <v>1</v>
      </c>
      <c r="I224" s="213"/>
      <c r="J224" s="214">
        <f t="shared" si="0"/>
        <v>0</v>
      </c>
      <c r="K224" s="210" t="s">
        <v>213</v>
      </c>
      <c r="L224" s="39"/>
      <c r="M224" s="215" t="s">
        <v>35</v>
      </c>
      <c r="N224" s="216" t="s">
        <v>47</v>
      </c>
      <c r="O224" s="64"/>
      <c r="P224" s="172">
        <f t="shared" si="1"/>
        <v>0</v>
      </c>
      <c r="Q224" s="172">
        <v>0</v>
      </c>
      <c r="R224" s="172">
        <f t="shared" si="2"/>
        <v>0</v>
      </c>
      <c r="S224" s="172">
        <v>0</v>
      </c>
      <c r="T224" s="173">
        <f t="shared" si="3"/>
        <v>0</v>
      </c>
      <c r="U224" s="34"/>
      <c r="V224" s="34"/>
      <c r="W224" s="34"/>
      <c r="X224" s="34"/>
      <c r="Y224" s="34"/>
      <c r="Z224" s="34"/>
      <c r="AA224" s="34"/>
      <c r="AB224" s="34"/>
      <c r="AC224" s="34"/>
      <c r="AD224" s="34"/>
      <c r="AE224" s="34"/>
      <c r="AR224" s="174" t="s">
        <v>369</v>
      </c>
      <c r="AT224" s="174" t="s">
        <v>366</v>
      </c>
      <c r="AU224" s="174" t="s">
        <v>83</v>
      </c>
      <c r="AY224" s="17" t="s">
        <v>215</v>
      </c>
      <c r="BE224" s="175">
        <f t="shared" si="4"/>
        <v>0</v>
      </c>
      <c r="BF224" s="175">
        <f t="shared" si="5"/>
        <v>0</v>
      </c>
      <c r="BG224" s="175">
        <f t="shared" si="6"/>
        <v>0</v>
      </c>
      <c r="BH224" s="175">
        <f t="shared" si="7"/>
        <v>0</v>
      </c>
      <c r="BI224" s="175">
        <f t="shared" si="8"/>
        <v>0</v>
      </c>
      <c r="BJ224" s="17" t="s">
        <v>83</v>
      </c>
      <c r="BK224" s="175">
        <f t="shared" si="9"/>
        <v>0</v>
      </c>
      <c r="BL224" s="17" t="s">
        <v>369</v>
      </c>
      <c r="BM224" s="174" t="s">
        <v>547</v>
      </c>
    </row>
    <row r="225" spans="1:65" s="2" customFormat="1" ht="55.5" customHeight="1" x14ac:dyDescent="0.2">
      <c r="A225" s="34"/>
      <c r="B225" s="35"/>
      <c r="C225" s="208" t="s">
        <v>548</v>
      </c>
      <c r="D225" s="208" t="s">
        <v>366</v>
      </c>
      <c r="E225" s="209" t="s">
        <v>549</v>
      </c>
      <c r="F225" s="210" t="s">
        <v>550</v>
      </c>
      <c r="G225" s="211" t="s">
        <v>212</v>
      </c>
      <c r="H225" s="212">
        <v>1</v>
      </c>
      <c r="I225" s="213"/>
      <c r="J225" s="214">
        <f t="shared" si="0"/>
        <v>0</v>
      </c>
      <c r="K225" s="210" t="s">
        <v>213</v>
      </c>
      <c r="L225" s="39"/>
      <c r="M225" s="215" t="s">
        <v>35</v>
      </c>
      <c r="N225" s="216" t="s">
        <v>47</v>
      </c>
      <c r="O225" s="64"/>
      <c r="P225" s="172">
        <f t="shared" si="1"/>
        <v>0</v>
      </c>
      <c r="Q225" s="172">
        <v>0</v>
      </c>
      <c r="R225" s="172">
        <f t="shared" si="2"/>
        <v>0</v>
      </c>
      <c r="S225" s="172">
        <v>0</v>
      </c>
      <c r="T225" s="173">
        <f t="shared" si="3"/>
        <v>0</v>
      </c>
      <c r="U225" s="34"/>
      <c r="V225" s="34"/>
      <c r="W225" s="34"/>
      <c r="X225" s="34"/>
      <c r="Y225" s="34"/>
      <c r="Z225" s="34"/>
      <c r="AA225" s="34"/>
      <c r="AB225" s="34"/>
      <c r="AC225" s="34"/>
      <c r="AD225" s="34"/>
      <c r="AE225" s="34"/>
      <c r="AR225" s="174" t="s">
        <v>216</v>
      </c>
      <c r="AT225" s="174" t="s">
        <v>366</v>
      </c>
      <c r="AU225" s="174" t="s">
        <v>83</v>
      </c>
      <c r="AY225" s="17" t="s">
        <v>215</v>
      </c>
      <c r="BE225" s="175">
        <f t="shared" si="4"/>
        <v>0</v>
      </c>
      <c r="BF225" s="175">
        <f t="shared" si="5"/>
        <v>0</v>
      </c>
      <c r="BG225" s="175">
        <f t="shared" si="6"/>
        <v>0</v>
      </c>
      <c r="BH225" s="175">
        <f t="shared" si="7"/>
        <v>0</v>
      </c>
      <c r="BI225" s="175">
        <f t="shared" si="8"/>
        <v>0</v>
      </c>
      <c r="BJ225" s="17" t="s">
        <v>83</v>
      </c>
      <c r="BK225" s="175">
        <f t="shared" si="9"/>
        <v>0</v>
      </c>
      <c r="BL225" s="17" t="s">
        <v>216</v>
      </c>
      <c r="BM225" s="174" t="s">
        <v>551</v>
      </c>
    </row>
    <row r="226" spans="1:65" s="12" customFormat="1" x14ac:dyDescent="0.2">
      <c r="B226" s="181"/>
      <c r="C226" s="182"/>
      <c r="D226" s="176" t="s">
        <v>220</v>
      </c>
      <c r="E226" s="183" t="s">
        <v>35</v>
      </c>
      <c r="F226" s="184" t="s">
        <v>271</v>
      </c>
      <c r="G226" s="182"/>
      <c r="H226" s="185">
        <v>1</v>
      </c>
      <c r="I226" s="186"/>
      <c r="J226" s="182"/>
      <c r="K226" s="182"/>
      <c r="L226" s="187"/>
      <c r="M226" s="188"/>
      <c r="N226" s="189"/>
      <c r="O226" s="189"/>
      <c r="P226" s="189"/>
      <c r="Q226" s="189"/>
      <c r="R226" s="189"/>
      <c r="S226" s="189"/>
      <c r="T226" s="190"/>
      <c r="AT226" s="191" t="s">
        <v>220</v>
      </c>
      <c r="AU226" s="191" t="s">
        <v>83</v>
      </c>
      <c r="AV226" s="12" t="s">
        <v>85</v>
      </c>
      <c r="AW226" s="12" t="s">
        <v>37</v>
      </c>
      <c r="AX226" s="12" t="s">
        <v>83</v>
      </c>
      <c r="AY226" s="191" t="s">
        <v>215</v>
      </c>
    </row>
    <row r="227" spans="1:65" s="2" customFormat="1" ht="24" x14ac:dyDescent="0.2">
      <c r="A227" s="34"/>
      <c r="B227" s="35"/>
      <c r="C227" s="208" t="s">
        <v>552</v>
      </c>
      <c r="D227" s="208" t="s">
        <v>366</v>
      </c>
      <c r="E227" s="209" t="s">
        <v>553</v>
      </c>
      <c r="F227" s="210" t="s">
        <v>554</v>
      </c>
      <c r="G227" s="211" t="s">
        <v>212</v>
      </c>
      <c r="H227" s="212">
        <v>1</v>
      </c>
      <c r="I227" s="213"/>
      <c r="J227" s="214">
        <f>ROUND(I227*H227,2)</f>
        <v>0</v>
      </c>
      <c r="K227" s="210" t="s">
        <v>213</v>
      </c>
      <c r="L227" s="39"/>
      <c r="M227" s="215" t="s">
        <v>35</v>
      </c>
      <c r="N227" s="216" t="s">
        <v>47</v>
      </c>
      <c r="O227" s="64"/>
      <c r="P227" s="172">
        <f>O227*H227</f>
        <v>0</v>
      </c>
      <c r="Q227" s="172">
        <v>0</v>
      </c>
      <c r="R227" s="172">
        <f>Q227*H227</f>
        <v>0</v>
      </c>
      <c r="S227" s="172">
        <v>0</v>
      </c>
      <c r="T227" s="173">
        <f>S227*H227</f>
        <v>0</v>
      </c>
      <c r="U227" s="34"/>
      <c r="V227" s="34"/>
      <c r="W227" s="34"/>
      <c r="X227" s="34"/>
      <c r="Y227" s="34"/>
      <c r="Z227" s="34"/>
      <c r="AA227" s="34"/>
      <c r="AB227" s="34"/>
      <c r="AC227" s="34"/>
      <c r="AD227" s="34"/>
      <c r="AE227" s="34"/>
      <c r="AR227" s="174" t="s">
        <v>369</v>
      </c>
      <c r="AT227" s="174" t="s">
        <v>366</v>
      </c>
      <c r="AU227" s="174" t="s">
        <v>83</v>
      </c>
      <c r="AY227" s="17" t="s">
        <v>215</v>
      </c>
      <c r="BE227" s="175">
        <f>IF(N227="základní",J227,0)</f>
        <v>0</v>
      </c>
      <c r="BF227" s="175">
        <f>IF(N227="snížená",J227,0)</f>
        <v>0</v>
      </c>
      <c r="BG227" s="175">
        <f>IF(N227="zákl. přenesená",J227,0)</f>
        <v>0</v>
      </c>
      <c r="BH227" s="175">
        <f>IF(N227="sníž. přenesená",J227,0)</f>
        <v>0</v>
      </c>
      <c r="BI227" s="175">
        <f>IF(N227="nulová",J227,0)</f>
        <v>0</v>
      </c>
      <c r="BJ227" s="17" t="s">
        <v>83</v>
      </c>
      <c r="BK227" s="175">
        <f>ROUND(I227*H227,2)</f>
        <v>0</v>
      </c>
      <c r="BL227" s="17" t="s">
        <v>369</v>
      </c>
      <c r="BM227" s="174" t="s">
        <v>555</v>
      </c>
    </row>
    <row r="228" spans="1:65" s="12" customFormat="1" x14ac:dyDescent="0.2">
      <c r="B228" s="181"/>
      <c r="C228" s="182"/>
      <c r="D228" s="176" t="s">
        <v>220</v>
      </c>
      <c r="E228" s="183" t="s">
        <v>35</v>
      </c>
      <c r="F228" s="184" t="s">
        <v>271</v>
      </c>
      <c r="G228" s="182"/>
      <c r="H228" s="185">
        <v>1</v>
      </c>
      <c r="I228" s="186"/>
      <c r="J228" s="182"/>
      <c r="K228" s="182"/>
      <c r="L228" s="187"/>
      <c r="M228" s="188"/>
      <c r="N228" s="189"/>
      <c r="O228" s="189"/>
      <c r="P228" s="189"/>
      <c r="Q228" s="189"/>
      <c r="R228" s="189"/>
      <c r="S228" s="189"/>
      <c r="T228" s="190"/>
      <c r="AT228" s="191" t="s">
        <v>220</v>
      </c>
      <c r="AU228" s="191" t="s">
        <v>83</v>
      </c>
      <c r="AV228" s="12" t="s">
        <v>85</v>
      </c>
      <c r="AW228" s="12" t="s">
        <v>37</v>
      </c>
      <c r="AX228" s="12" t="s">
        <v>83</v>
      </c>
      <c r="AY228" s="191" t="s">
        <v>215</v>
      </c>
    </row>
    <row r="229" spans="1:65" s="2" customFormat="1" ht="16.5" customHeight="1" x14ac:dyDescent="0.2">
      <c r="A229" s="34"/>
      <c r="B229" s="35"/>
      <c r="C229" s="208" t="s">
        <v>556</v>
      </c>
      <c r="D229" s="208" t="s">
        <v>366</v>
      </c>
      <c r="E229" s="209" t="s">
        <v>557</v>
      </c>
      <c r="F229" s="210" t="s">
        <v>558</v>
      </c>
      <c r="G229" s="211" t="s">
        <v>212</v>
      </c>
      <c r="H229" s="212">
        <v>1</v>
      </c>
      <c r="I229" s="213"/>
      <c r="J229" s="214">
        <f>ROUND(I229*H229,2)</f>
        <v>0</v>
      </c>
      <c r="K229" s="210" t="s">
        <v>213</v>
      </c>
      <c r="L229" s="39"/>
      <c r="M229" s="215" t="s">
        <v>35</v>
      </c>
      <c r="N229" s="216" t="s">
        <v>47</v>
      </c>
      <c r="O229" s="64"/>
      <c r="P229" s="172">
        <f>O229*H229</f>
        <v>0</v>
      </c>
      <c r="Q229" s="172">
        <v>0</v>
      </c>
      <c r="R229" s="172">
        <f>Q229*H229</f>
        <v>0</v>
      </c>
      <c r="S229" s="172">
        <v>0</v>
      </c>
      <c r="T229" s="173">
        <f>S229*H229</f>
        <v>0</v>
      </c>
      <c r="U229" s="34"/>
      <c r="V229" s="34"/>
      <c r="W229" s="34"/>
      <c r="X229" s="34"/>
      <c r="Y229" s="34"/>
      <c r="Z229" s="34"/>
      <c r="AA229" s="34"/>
      <c r="AB229" s="34"/>
      <c r="AC229" s="34"/>
      <c r="AD229" s="34"/>
      <c r="AE229" s="34"/>
      <c r="AR229" s="174" t="s">
        <v>369</v>
      </c>
      <c r="AT229" s="174" t="s">
        <v>366</v>
      </c>
      <c r="AU229" s="174" t="s">
        <v>83</v>
      </c>
      <c r="AY229" s="17" t="s">
        <v>215</v>
      </c>
      <c r="BE229" s="175">
        <f>IF(N229="základní",J229,0)</f>
        <v>0</v>
      </c>
      <c r="BF229" s="175">
        <f>IF(N229="snížená",J229,0)</f>
        <v>0</v>
      </c>
      <c r="BG229" s="175">
        <f>IF(N229="zákl. přenesená",J229,0)</f>
        <v>0</v>
      </c>
      <c r="BH229" s="175">
        <f>IF(N229="sníž. přenesená",J229,0)</f>
        <v>0</v>
      </c>
      <c r="BI229" s="175">
        <f>IF(N229="nulová",J229,0)</f>
        <v>0</v>
      </c>
      <c r="BJ229" s="17" t="s">
        <v>83</v>
      </c>
      <c r="BK229" s="175">
        <f>ROUND(I229*H229,2)</f>
        <v>0</v>
      </c>
      <c r="BL229" s="17" t="s">
        <v>369</v>
      </c>
      <c r="BM229" s="174" t="s">
        <v>559</v>
      </c>
    </row>
    <row r="230" spans="1:65" s="12" customFormat="1" x14ac:dyDescent="0.2">
      <c r="B230" s="181"/>
      <c r="C230" s="182"/>
      <c r="D230" s="176" t="s">
        <v>220</v>
      </c>
      <c r="E230" s="183" t="s">
        <v>35</v>
      </c>
      <c r="F230" s="184" t="s">
        <v>271</v>
      </c>
      <c r="G230" s="182"/>
      <c r="H230" s="185">
        <v>1</v>
      </c>
      <c r="I230" s="186"/>
      <c r="J230" s="182"/>
      <c r="K230" s="182"/>
      <c r="L230" s="187"/>
      <c r="M230" s="188"/>
      <c r="N230" s="189"/>
      <c r="O230" s="189"/>
      <c r="P230" s="189"/>
      <c r="Q230" s="189"/>
      <c r="R230" s="189"/>
      <c r="S230" s="189"/>
      <c r="T230" s="190"/>
      <c r="AT230" s="191" t="s">
        <v>220</v>
      </c>
      <c r="AU230" s="191" t="s">
        <v>83</v>
      </c>
      <c r="AV230" s="12" t="s">
        <v>85</v>
      </c>
      <c r="AW230" s="12" t="s">
        <v>37</v>
      </c>
      <c r="AX230" s="12" t="s">
        <v>83</v>
      </c>
      <c r="AY230" s="191" t="s">
        <v>215</v>
      </c>
    </row>
    <row r="231" spans="1:65" s="2" customFormat="1" ht="60" x14ac:dyDescent="0.2">
      <c r="A231" s="34"/>
      <c r="B231" s="35"/>
      <c r="C231" s="208" t="s">
        <v>560</v>
      </c>
      <c r="D231" s="208" t="s">
        <v>366</v>
      </c>
      <c r="E231" s="209" t="s">
        <v>561</v>
      </c>
      <c r="F231" s="210" t="s">
        <v>562</v>
      </c>
      <c r="G231" s="211" t="s">
        <v>353</v>
      </c>
      <c r="H231" s="212">
        <v>99</v>
      </c>
      <c r="I231" s="213"/>
      <c r="J231" s="214">
        <f>ROUND(I231*H231,2)</f>
        <v>0</v>
      </c>
      <c r="K231" s="210" t="s">
        <v>213</v>
      </c>
      <c r="L231" s="39"/>
      <c r="M231" s="215" t="s">
        <v>35</v>
      </c>
      <c r="N231" s="216" t="s">
        <v>47</v>
      </c>
      <c r="O231" s="64"/>
      <c r="P231" s="172">
        <f>O231*H231</f>
        <v>0</v>
      </c>
      <c r="Q231" s="172">
        <v>0</v>
      </c>
      <c r="R231" s="172">
        <f>Q231*H231</f>
        <v>0</v>
      </c>
      <c r="S231" s="172">
        <v>0</v>
      </c>
      <c r="T231" s="173">
        <f>S231*H231</f>
        <v>0</v>
      </c>
      <c r="U231" s="34"/>
      <c r="V231" s="34"/>
      <c r="W231" s="34"/>
      <c r="X231" s="34"/>
      <c r="Y231" s="34"/>
      <c r="Z231" s="34"/>
      <c r="AA231" s="34"/>
      <c r="AB231" s="34"/>
      <c r="AC231" s="34"/>
      <c r="AD231" s="34"/>
      <c r="AE231" s="34"/>
      <c r="AR231" s="174" t="s">
        <v>369</v>
      </c>
      <c r="AT231" s="174" t="s">
        <v>366</v>
      </c>
      <c r="AU231" s="174" t="s">
        <v>83</v>
      </c>
      <c r="AY231" s="17" t="s">
        <v>215</v>
      </c>
      <c r="BE231" s="175">
        <f>IF(N231="základní",J231,0)</f>
        <v>0</v>
      </c>
      <c r="BF231" s="175">
        <f>IF(N231="snížená",J231,0)</f>
        <v>0</v>
      </c>
      <c r="BG231" s="175">
        <f>IF(N231="zákl. přenesená",J231,0)</f>
        <v>0</v>
      </c>
      <c r="BH231" s="175">
        <f>IF(N231="sníž. přenesená",J231,0)</f>
        <v>0</v>
      </c>
      <c r="BI231" s="175">
        <f>IF(N231="nulová",J231,0)</f>
        <v>0</v>
      </c>
      <c r="BJ231" s="17" t="s">
        <v>83</v>
      </c>
      <c r="BK231" s="175">
        <f>ROUND(I231*H231,2)</f>
        <v>0</v>
      </c>
      <c r="BL231" s="17" t="s">
        <v>369</v>
      </c>
      <c r="BM231" s="174" t="s">
        <v>563</v>
      </c>
    </row>
    <row r="232" spans="1:65" s="2" customFormat="1" ht="19.5" x14ac:dyDescent="0.2">
      <c r="A232" s="34"/>
      <c r="B232" s="35"/>
      <c r="C232" s="36"/>
      <c r="D232" s="176" t="s">
        <v>218</v>
      </c>
      <c r="E232" s="36"/>
      <c r="F232" s="177" t="s">
        <v>564</v>
      </c>
      <c r="G232" s="36"/>
      <c r="H232" s="36"/>
      <c r="I232" s="178"/>
      <c r="J232" s="36"/>
      <c r="K232" s="36"/>
      <c r="L232" s="39"/>
      <c r="M232" s="179"/>
      <c r="N232" s="180"/>
      <c r="O232" s="64"/>
      <c r="P232" s="64"/>
      <c r="Q232" s="64"/>
      <c r="R232" s="64"/>
      <c r="S232" s="64"/>
      <c r="T232" s="65"/>
      <c r="U232" s="34"/>
      <c r="V232" s="34"/>
      <c r="W232" s="34"/>
      <c r="X232" s="34"/>
      <c r="Y232" s="34"/>
      <c r="Z232" s="34"/>
      <c r="AA232" s="34"/>
      <c r="AB232" s="34"/>
      <c r="AC232" s="34"/>
      <c r="AD232" s="34"/>
      <c r="AE232" s="34"/>
      <c r="AT232" s="17" t="s">
        <v>218</v>
      </c>
      <c r="AU232" s="17" t="s">
        <v>83</v>
      </c>
    </row>
    <row r="233" spans="1:65" s="12" customFormat="1" x14ac:dyDescent="0.2">
      <c r="B233" s="181"/>
      <c r="C233" s="182"/>
      <c r="D233" s="176" t="s">
        <v>220</v>
      </c>
      <c r="E233" s="183" t="s">
        <v>35</v>
      </c>
      <c r="F233" s="184" t="s">
        <v>565</v>
      </c>
      <c r="G233" s="182"/>
      <c r="H233" s="185">
        <v>99</v>
      </c>
      <c r="I233" s="186"/>
      <c r="J233" s="182"/>
      <c r="K233" s="182"/>
      <c r="L233" s="187"/>
      <c r="M233" s="188"/>
      <c r="N233" s="189"/>
      <c r="O233" s="189"/>
      <c r="P233" s="189"/>
      <c r="Q233" s="189"/>
      <c r="R233" s="189"/>
      <c r="S233" s="189"/>
      <c r="T233" s="190"/>
      <c r="AT233" s="191" t="s">
        <v>220</v>
      </c>
      <c r="AU233" s="191" t="s">
        <v>83</v>
      </c>
      <c r="AV233" s="12" t="s">
        <v>85</v>
      </c>
      <c r="AW233" s="12" t="s">
        <v>37</v>
      </c>
      <c r="AX233" s="12" t="s">
        <v>83</v>
      </c>
      <c r="AY233" s="191" t="s">
        <v>215</v>
      </c>
    </row>
    <row r="234" spans="1:65" s="2" customFormat="1" ht="66.75" customHeight="1" x14ac:dyDescent="0.2">
      <c r="A234" s="34"/>
      <c r="B234" s="35"/>
      <c r="C234" s="208" t="s">
        <v>566</v>
      </c>
      <c r="D234" s="208" t="s">
        <v>366</v>
      </c>
      <c r="E234" s="209" t="s">
        <v>567</v>
      </c>
      <c r="F234" s="210" t="s">
        <v>568</v>
      </c>
      <c r="G234" s="211" t="s">
        <v>353</v>
      </c>
      <c r="H234" s="212">
        <v>10.148</v>
      </c>
      <c r="I234" s="213"/>
      <c r="J234" s="214">
        <f>ROUND(I234*H234,2)</f>
        <v>0</v>
      </c>
      <c r="K234" s="210" t="s">
        <v>213</v>
      </c>
      <c r="L234" s="39"/>
      <c r="M234" s="215" t="s">
        <v>35</v>
      </c>
      <c r="N234" s="216" t="s">
        <v>47</v>
      </c>
      <c r="O234" s="64"/>
      <c r="P234" s="172">
        <f>O234*H234</f>
        <v>0</v>
      </c>
      <c r="Q234" s="172">
        <v>0</v>
      </c>
      <c r="R234" s="172">
        <f>Q234*H234</f>
        <v>0</v>
      </c>
      <c r="S234" s="172">
        <v>0</v>
      </c>
      <c r="T234" s="173">
        <f>S234*H234</f>
        <v>0</v>
      </c>
      <c r="U234" s="34"/>
      <c r="V234" s="34"/>
      <c r="W234" s="34"/>
      <c r="X234" s="34"/>
      <c r="Y234" s="34"/>
      <c r="Z234" s="34"/>
      <c r="AA234" s="34"/>
      <c r="AB234" s="34"/>
      <c r="AC234" s="34"/>
      <c r="AD234" s="34"/>
      <c r="AE234" s="34"/>
      <c r="AR234" s="174" t="s">
        <v>369</v>
      </c>
      <c r="AT234" s="174" t="s">
        <v>366</v>
      </c>
      <c r="AU234" s="174" t="s">
        <v>83</v>
      </c>
      <c r="AY234" s="17" t="s">
        <v>215</v>
      </c>
      <c r="BE234" s="175">
        <f>IF(N234="základní",J234,0)</f>
        <v>0</v>
      </c>
      <c r="BF234" s="175">
        <f>IF(N234="snížená",J234,0)</f>
        <v>0</v>
      </c>
      <c r="BG234" s="175">
        <f>IF(N234="zákl. přenesená",J234,0)</f>
        <v>0</v>
      </c>
      <c r="BH234" s="175">
        <f>IF(N234="sníž. přenesená",J234,0)</f>
        <v>0</v>
      </c>
      <c r="BI234" s="175">
        <f>IF(N234="nulová",J234,0)</f>
        <v>0</v>
      </c>
      <c r="BJ234" s="17" t="s">
        <v>83</v>
      </c>
      <c r="BK234" s="175">
        <f>ROUND(I234*H234,2)</f>
        <v>0</v>
      </c>
      <c r="BL234" s="17" t="s">
        <v>369</v>
      </c>
      <c r="BM234" s="174" t="s">
        <v>569</v>
      </c>
    </row>
    <row r="235" spans="1:65" s="2" customFormat="1" ht="19.5" x14ac:dyDescent="0.2">
      <c r="A235" s="34"/>
      <c r="B235" s="35"/>
      <c r="C235" s="36"/>
      <c r="D235" s="176" t="s">
        <v>218</v>
      </c>
      <c r="E235" s="36"/>
      <c r="F235" s="177" t="s">
        <v>570</v>
      </c>
      <c r="G235" s="36"/>
      <c r="H235" s="36"/>
      <c r="I235" s="178"/>
      <c r="J235" s="36"/>
      <c r="K235" s="36"/>
      <c r="L235" s="39"/>
      <c r="M235" s="179"/>
      <c r="N235" s="180"/>
      <c r="O235" s="64"/>
      <c r="P235" s="64"/>
      <c r="Q235" s="64"/>
      <c r="R235" s="64"/>
      <c r="S235" s="64"/>
      <c r="T235" s="65"/>
      <c r="U235" s="34"/>
      <c r="V235" s="34"/>
      <c r="W235" s="34"/>
      <c r="X235" s="34"/>
      <c r="Y235" s="34"/>
      <c r="Z235" s="34"/>
      <c r="AA235" s="34"/>
      <c r="AB235" s="34"/>
      <c r="AC235" s="34"/>
      <c r="AD235" s="34"/>
      <c r="AE235" s="34"/>
      <c r="AT235" s="17" t="s">
        <v>218</v>
      </c>
      <c r="AU235" s="17" t="s">
        <v>83</v>
      </c>
    </row>
    <row r="236" spans="1:65" s="12" customFormat="1" x14ac:dyDescent="0.2">
      <c r="B236" s="181"/>
      <c r="C236" s="182"/>
      <c r="D236" s="176" t="s">
        <v>220</v>
      </c>
      <c r="E236" s="183" t="s">
        <v>35</v>
      </c>
      <c r="F236" s="184" t="s">
        <v>571</v>
      </c>
      <c r="G236" s="182"/>
      <c r="H236" s="185">
        <v>10.148</v>
      </c>
      <c r="I236" s="186"/>
      <c r="J236" s="182"/>
      <c r="K236" s="182"/>
      <c r="L236" s="187"/>
      <c r="M236" s="188"/>
      <c r="N236" s="189"/>
      <c r="O236" s="189"/>
      <c r="P236" s="189"/>
      <c r="Q236" s="189"/>
      <c r="R236" s="189"/>
      <c r="S236" s="189"/>
      <c r="T236" s="190"/>
      <c r="AT236" s="191" t="s">
        <v>220</v>
      </c>
      <c r="AU236" s="191" t="s">
        <v>83</v>
      </c>
      <c r="AV236" s="12" t="s">
        <v>85</v>
      </c>
      <c r="AW236" s="12" t="s">
        <v>37</v>
      </c>
      <c r="AX236" s="12" t="s">
        <v>83</v>
      </c>
      <c r="AY236" s="191" t="s">
        <v>215</v>
      </c>
    </row>
    <row r="237" spans="1:65" s="2" customFormat="1" ht="60" x14ac:dyDescent="0.2">
      <c r="A237" s="34"/>
      <c r="B237" s="35"/>
      <c r="C237" s="208" t="s">
        <v>572</v>
      </c>
      <c r="D237" s="208" t="s">
        <v>366</v>
      </c>
      <c r="E237" s="209" t="s">
        <v>573</v>
      </c>
      <c r="F237" s="210" t="s">
        <v>574</v>
      </c>
      <c r="G237" s="211" t="s">
        <v>353</v>
      </c>
      <c r="H237" s="212">
        <v>1.357</v>
      </c>
      <c r="I237" s="213"/>
      <c r="J237" s="214">
        <f>ROUND(I237*H237,2)</f>
        <v>0</v>
      </c>
      <c r="K237" s="210" t="s">
        <v>213</v>
      </c>
      <c r="L237" s="39"/>
      <c r="M237" s="215" t="s">
        <v>35</v>
      </c>
      <c r="N237" s="216" t="s">
        <v>47</v>
      </c>
      <c r="O237" s="64"/>
      <c r="P237" s="172">
        <f>O237*H237</f>
        <v>0</v>
      </c>
      <c r="Q237" s="172">
        <v>0</v>
      </c>
      <c r="R237" s="172">
        <f>Q237*H237</f>
        <v>0</v>
      </c>
      <c r="S237" s="172">
        <v>0</v>
      </c>
      <c r="T237" s="173">
        <f>S237*H237</f>
        <v>0</v>
      </c>
      <c r="U237" s="34"/>
      <c r="V237" s="34"/>
      <c r="W237" s="34"/>
      <c r="X237" s="34"/>
      <c r="Y237" s="34"/>
      <c r="Z237" s="34"/>
      <c r="AA237" s="34"/>
      <c r="AB237" s="34"/>
      <c r="AC237" s="34"/>
      <c r="AD237" s="34"/>
      <c r="AE237" s="34"/>
      <c r="AR237" s="174" t="s">
        <v>369</v>
      </c>
      <c r="AT237" s="174" t="s">
        <v>366</v>
      </c>
      <c r="AU237" s="174" t="s">
        <v>83</v>
      </c>
      <c r="AY237" s="17" t="s">
        <v>215</v>
      </c>
      <c r="BE237" s="175">
        <f>IF(N237="základní",J237,0)</f>
        <v>0</v>
      </c>
      <c r="BF237" s="175">
        <f>IF(N237="snížená",J237,0)</f>
        <v>0</v>
      </c>
      <c r="BG237" s="175">
        <f>IF(N237="zákl. přenesená",J237,0)</f>
        <v>0</v>
      </c>
      <c r="BH237" s="175">
        <f>IF(N237="sníž. přenesená",J237,0)</f>
        <v>0</v>
      </c>
      <c r="BI237" s="175">
        <f>IF(N237="nulová",J237,0)</f>
        <v>0</v>
      </c>
      <c r="BJ237" s="17" t="s">
        <v>83</v>
      </c>
      <c r="BK237" s="175">
        <f>ROUND(I237*H237,2)</f>
        <v>0</v>
      </c>
      <c r="BL237" s="17" t="s">
        <v>369</v>
      </c>
      <c r="BM237" s="174" t="s">
        <v>575</v>
      </c>
    </row>
    <row r="238" spans="1:65" s="2" customFormat="1" ht="19.5" x14ac:dyDescent="0.2">
      <c r="A238" s="34"/>
      <c r="B238" s="35"/>
      <c r="C238" s="36"/>
      <c r="D238" s="176" t="s">
        <v>218</v>
      </c>
      <c r="E238" s="36"/>
      <c r="F238" s="177" t="s">
        <v>576</v>
      </c>
      <c r="G238" s="36"/>
      <c r="H238" s="36"/>
      <c r="I238" s="178"/>
      <c r="J238" s="36"/>
      <c r="K238" s="36"/>
      <c r="L238" s="39"/>
      <c r="M238" s="179"/>
      <c r="N238" s="180"/>
      <c r="O238" s="64"/>
      <c r="P238" s="64"/>
      <c r="Q238" s="64"/>
      <c r="R238" s="64"/>
      <c r="S238" s="64"/>
      <c r="T238" s="65"/>
      <c r="U238" s="34"/>
      <c r="V238" s="34"/>
      <c r="W238" s="34"/>
      <c r="X238" s="34"/>
      <c r="Y238" s="34"/>
      <c r="Z238" s="34"/>
      <c r="AA238" s="34"/>
      <c r="AB238" s="34"/>
      <c r="AC238" s="34"/>
      <c r="AD238" s="34"/>
      <c r="AE238" s="34"/>
      <c r="AT238" s="17" t="s">
        <v>218</v>
      </c>
      <c r="AU238" s="17" t="s">
        <v>83</v>
      </c>
    </row>
    <row r="239" spans="1:65" s="12" customFormat="1" x14ac:dyDescent="0.2">
      <c r="B239" s="181"/>
      <c r="C239" s="182"/>
      <c r="D239" s="176" t="s">
        <v>220</v>
      </c>
      <c r="E239" s="183" t="s">
        <v>35</v>
      </c>
      <c r="F239" s="184" t="s">
        <v>577</v>
      </c>
      <c r="G239" s="182"/>
      <c r="H239" s="185">
        <v>1.357</v>
      </c>
      <c r="I239" s="186"/>
      <c r="J239" s="182"/>
      <c r="K239" s="182"/>
      <c r="L239" s="187"/>
      <c r="M239" s="188"/>
      <c r="N239" s="189"/>
      <c r="O239" s="189"/>
      <c r="P239" s="189"/>
      <c r="Q239" s="189"/>
      <c r="R239" s="189"/>
      <c r="S239" s="189"/>
      <c r="T239" s="190"/>
      <c r="AT239" s="191" t="s">
        <v>220</v>
      </c>
      <c r="AU239" s="191" t="s">
        <v>83</v>
      </c>
      <c r="AV239" s="12" t="s">
        <v>85</v>
      </c>
      <c r="AW239" s="12" t="s">
        <v>37</v>
      </c>
      <c r="AX239" s="12" t="s">
        <v>83</v>
      </c>
      <c r="AY239" s="191" t="s">
        <v>215</v>
      </c>
    </row>
    <row r="240" spans="1:65" s="2" customFormat="1" ht="44.25" customHeight="1" x14ac:dyDescent="0.2">
      <c r="A240" s="34"/>
      <c r="B240" s="35"/>
      <c r="C240" s="208" t="s">
        <v>578</v>
      </c>
      <c r="D240" s="208" t="s">
        <v>366</v>
      </c>
      <c r="E240" s="209" t="s">
        <v>579</v>
      </c>
      <c r="F240" s="210" t="s">
        <v>580</v>
      </c>
      <c r="G240" s="211" t="s">
        <v>353</v>
      </c>
      <c r="H240" s="212">
        <v>10.148</v>
      </c>
      <c r="I240" s="213"/>
      <c r="J240" s="214">
        <f>ROUND(I240*H240,2)</f>
        <v>0</v>
      </c>
      <c r="K240" s="210" t="s">
        <v>213</v>
      </c>
      <c r="L240" s="39"/>
      <c r="M240" s="215" t="s">
        <v>35</v>
      </c>
      <c r="N240" s="216" t="s">
        <v>47</v>
      </c>
      <c r="O240" s="64"/>
      <c r="P240" s="172">
        <f>O240*H240</f>
        <v>0</v>
      </c>
      <c r="Q240" s="172">
        <v>0</v>
      </c>
      <c r="R240" s="172">
        <f>Q240*H240</f>
        <v>0</v>
      </c>
      <c r="S240" s="172">
        <v>0</v>
      </c>
      <c r="T240" s="173">
        <f>S240*H240</f>
        <v>0</v>
      </c>
      <c r="U240" s="34"/>
      <c r="V240" s="34"/>
      <c r="W240" s="34"/>
      <c r="X240" s="34"/>
      <c r="Y240" s="34"/>
      <c r="Z240" s="34"/>
      <c r="AA240" s="34"/>
      <c r="AB240" s="34"/>
      <c r="AC240" s="34"/>
      <c r="AD240" s="34"/>
      <c r="AE240" s="34"/>
      <c r="AR240" s="174" t="s">
        <v>369</v>
      </c>
      <c r="AT240" s="174" t="s">
        <v>366</v>
      </c>
      <c r="AU240" s="174" t="s">
        <v>83</v>
      </c>
      <c r="AY240" s="17" t="s">
        <v>215</v>
      </c>
      <c r="BE240" s="175">
        <f>IF(N240="základní",J240,0)</f>
        <v>0</v>
      </c>
      <c r="BF240" s="175">
        <f>IF(N240="snížená",J240,0)</f>
        <v>0</v>
      </c>
      <c r="BG240" s="175">
        <f>IF(N240="zákl. přenesená",J240,0)</f>
        <v>0</v>
      </c>
      <c r="BH240" s="175">
        <f>IF(N240="sníž. přenesená",J240,0)</f>
        <v>0</v>
      </c>
      <c r="BI240" s="175">
        <f>IF(N240="nulová",J240,0)</f>
        <v>0</v>
      </c>
      <c r="BJ240" s="17" t="s">
        <v>83</v>
      </c>
      <c r="BK240" s="175">
        <f>ROUND(I240*H240,2)</f>
        <v>0</v>
      </c>
      <c r="BL240" s="17" t="s">
        <v>369</v>
      </c>
      <c r="BM240" s="174" t="s">
        <v>581</v>
      </c>
    </row>
    <row r="241" spans="1:65" s="2" customFormat="1" ht="19.5" x14ac:dyDescent="0.2">
      <c r="A241" s="34"/>
      <c r="B241" s="35"/>
      <c r="C241" s="36"/>
      <c r="D241" s="176" t="s">
        <v>218</v>
      </c>
      <c r="E241" s="36"/>
      <c r="F241" s="177" t="s">
        <v>582</v>
      </c>
      <c r="G241" s="36"/>
      <c r="H241" s="36"/>
      <c r="I241" s="178"/>
      <c r="J241" s="36"/>
      <c r="K241" s="36"/>
      <c r="L241" s="39"/>
      <c r="M241" s="179"/>
      <c r="N241" s="180"/>
      <c r="O241" s="64"/>
      <c r="P241" s="64"/>
      <c r="Q241" s="64"/>
      <c r="R241" s="64"/>
      <c r="S241" s="64"/>
      <c r="T241" s="65"/>
      <c r="U241" s="34"/>
      <c r="V241" s="34"/>
      <c r="W241" s="34"/>
      <c r="X241" s="34"/>
      <c r="Y241" s="34"/>
      <c r="Z241" s="34"/>
      <c r="AA241" s="34"/>
      <c r="AB241" s="34"/>
      <c r="AC241" s="34"/>
      <c r="AD241" s="34"/>
      <c r="AE241" s="34"/>
      <c r="AT241" s="17" t="s">
        <v>218</v>
      </c>
      <c r="AU241" s="17" t="s">
        <v>83</v>
      </c>
    </row>
    <row r="242" spans="1:65" s="12" customFormat="1" x14ac:dyDescent="0.2">
      <c r="B242" s="181"/>
      <c r="C242" s="182"/>
      <c r="D242" s="176" t="s">
        <v>220</v>
      </c>
      <c r="E242" s="183" t="s">
        <v>35</v>
      </c>
      <c r="F242" s="184" t="s">
        <v>571</v>
      </c>
      <c r="G242" s="182"/>
      <c r="H242" s="185">
        <v>10.148</v>
      </c>
      <c r="I242" s="186"/>
      <c r="J242" s="182"/>
      <c r="K242" s="182"/>
      <c r="L242" s="187"/>
      <c r="M242" s="188"/>
      <c r="N242" s="189"/>
      <c r="O242" s="189"/>
      <c r="P242" s="189"/>
      <c r="Q242" s="189"/>
      <c r="R242" s="189"/>
      <c r="S242" s="189"/>
      <c r="T242" s="190"/>
      <c r="AT242" s="191" t="s">
        <v>220</v>
      </c>
      <c r="AU242" s="191" t="s">
        <v>83</v>
      </c>
      <c r="AV242" s="12" t="s">
        <v>85</v>
      </c>
      <c r="AW242" s="12" t="s">
        <v>37</v>
      </c>
      <c r="AX242" s="12" t="s">
        <v>83</v>
      </c>
      <c r="AY242" s="191" t="s">
        <v>215</v>
      </c>
    </row>
    <row r="243" spans="1:65" s="2" customFormat="1" ht="60" x14ac:dyDescent="0.2">
      <c r="A243" s="34"/>
      <c r="B243" s="35"/>
      <c r="C243" s="208" t="s">
        <v>583</v>
      </c>
      <c r="D243" s="208" t="s">
        <v>366</v>
      </c>
      <c r="E243" s="209" t="s">
        <v>584</v>
      </c>
      <c r="F243" s="210" t="s">
        <v>585</v>
      </c>
      <c r="G243" s="211" t="s">
        <v>353</v>
      </c>
      <c r="H243" s="212">
        <v>102.6</v>
      </c>
      <c r="I243" s="213"/>
      <c r="J243" s="214">
        <f>ROUND(I243*H243,2)</f>
        <v>0</v>
      </c>
      <c r="K243" s="210" t="s">
        <v>213</v>
      </c>
      <c r="L243" s="39"/>
      <c r="M243" s="215" t="s">
        <v>35</v>
      </c>
      <c r="N243" s="216" t="s">
        <v>47</v>
      </c>
      <c r="O243" s="64"/>
      <c r="P243" s="172">
        <f>O243*H243</f>
        <v>0</v>
      </c>
      <c r="Q243" s="172">
        <v>0</v>
      </c>
      <c r="R243" s="172">
        <f>Q243*H243</f>
        <v>0</v>
      </c>
      <c r="S243" s="172">
        <v>0</v>
      </c>
      <c r="T243" s="173">
        <f>S243*H243</f>
        <v>0</v>
      </c>
      <c r="U243" s="34"/>
      <c r="V243" s="34"/>
      <c r="W243" s="34"/>
      <c r="X243" s="34"/>
      <c r="Y243" s="34"/>
      <c r="Z243" s="34"/>
      <c r="AA243" s="34"/>
      <c r="AB243" s="34"/>
      <c r="AC243" s="34"/>
      <c r="AD243" s="34"/>
      <c r="AE243" s="34"/>
      <c r="AR243" s="174" t="s">
        <v>369</v>
      </c>
      <c r="AT243" s="174" t="s">
        <v>366</v>
      </c>
      <c r="AU243" s="174" t="s">
        <v>83</v>
      </c>
      <c r="AY243" s="17" t="s">
        <v>215</v>
      </c>
      <c r="BE243" s="175">
        <f>IF(N243="základní",J243,0)</f>
        <v>0</v>
      </c>
      <c r="BF243" s="175">
        <f>IF(N243="snížená",J243,0)</f>
        <v>0</v>
      </c>
      <c r="BG243" s="175">
        <f>IF(N243="zákl. přenesená",J243,0)</f>
        <v>0</v>
      </c>
      <c r="BH243" s="175">
        <f>IF(N243="sníž. přenesená",J243,0)</f>
        <v>0</v>
      </c>
      <c r="BI243" s="175">
        <f>IF(N243="nulová",J243,0)</f>
        <v>0</v>
      </c>
      <c r="BJ243" s="17" t="s">
        <v>83</v>
      </c>
      <c r="BK243" s="175">
        <f>ROUND(I243*H243,2)</f>
        <v>0</v>
      </c>
      <c r="BL243" s="17" t="s">
        <v>369</v>
      </c>
      <c r="BM243" s="174" t="s">
        <v>586</v>
      </c>
    </row>
    <row r="244" spans="1:65" s="2" customFormat="1" ht="19.5" x14ac:dyDescent="0.2">
      <c r="A244" s="34"/>
      <c r="B244" s="35"/>
      <c r="C244" s="36"/>
      <c r="D244" s="176" t="s">
        <v>218</v>
      </c>
      <c r="E244" s="36"/>
      <c r="F244" s="177" t="s">
        <v>587</v>
      </c>
      <c r="G244" s="36"/>
      <c r="H244" s="36"/>
      <c r="I244" s="178"/>
      <c r="J244" s="36"/>
      <c r="K244" s="36"/>
      <c r="L244" s="39"/>
      <c r="M244" s="179"/>
      <c r="N244" s="180"/>
      <c r="O244" s="64"/>
      <c r="P244" s="64"/>
      <c r="Q244" s="64"/>
      <c r="R244" s="64"/>
      <c r="S244" s="64"/>
      <c r="T244" s="65"/>
      <c r="U244" s="34"/>
      <c r="V244" s="34"/>
      <c r="W244" s="34"/>
      <c r="X244" s="34"/>
      <c r="Y244" s="34"/>
      <c r="Z244" s="34"/>
      <c r="AA244" s="34"/>
      <c r="AB244" s="34"/>
      <c r="AC244" s="34"/>
      <c r="AD244" s="34"/>
      <c r="AE244" s="34"/>
      <c r="AT244" s="17" t="s">
        <v>218</v>
      </c>
      <c r="AU244" s="17" t="s">
        <v>83</v>
      </c>
    </row>
    <row r="245" spans="1:65" s="12" customFormat="1" x14ac:dyDescent="0.2">
      <c r="B245" s="181"/>
      <c r="C245" s="182"/>
      <c r="D245" s="176" t="s">
        <v>220</v>
      </c>
      <c r="E245" s="183" t="s">
        <v>35</v>
      </c>
      <c r="F245" s="184" t="s">
        <v>588</v>
      </c>
      <c r="G245" s="182"/>
      <c r="H245" s="185">
        <v>102.6</v>
      </c>
      <c r="I245" s="186"/>
      <c r="J245" s="182"/>
      <c r="K245" s="182"/>
      <c r="L245" s="187"/>
      <c r="M245" s="188"/>
      <c r="N245" s="189"/>
      <c r="O245" s="189"/>
      <c r="P245" s="189"/>
      <c r="Q245" s="189"/>
      <c r="R245" s="189"/>
      <c r="S245" s="189"/>
      <c r="T245" s="190"/>
      <c r="AT245" s="191" t="s">
        <v>220</v>
      </c>
      <c r="AU245" s="191" t="s">
        <v>83</v>
      </c>
      <c r="AV245" s="12" t="s">
        <v>85</v>
      </c>
      <c r="AW245" s="12" t="s">
        <v>37</v>
      </c>
      <c r="AX245" s="12" t="s">
        <v>83</v>
      </c>
      <c r="AY245" s="191" t="s">
        <v>215</v>
      </c>
    </row>
    <row r="246" spans="1:65" s="2" customFormat="1" ht="66.75" customHeight="1" x14ac:dyDescent="0.2">
      <c r="A246" s="34"/>
      <c r="B246" s="35"/>
      <c r="C246" s="208" t="s">
        <v>589</v>
      </c>
      <c r="D246" s="208" t="s">
        <v>366</v>
      </c>
      <c r="E246" s="209" t="s">
        <v>567</v>
      </c>
      <c r="F246" s="210" t="s">
        <v>568</v>
      </c>
      <c r="G246" s="211" t="s">
        <v>353</v>
      </c>
      <c r="H246" s="212">
        <v>9.7040000000000006</v>
      </c>
      <c r="I246" s="213"/>
      <c r="J246" s="214">
        <f>ROUND(I246*H246,2)</f>
        <v>0</v>
      </c>
      <c r="K246" s="210" t="s">
        <v>213</v>
      </c>
      <c r="L246" s="39"/>
      <c r="M246" s="215" t="s">
        <v>35</v>
      </c>
      <c r="N246" s="216" t="s">
        <v>47</v>
      </c>
      <c r="O246" s="64"/>
      <c r="P246" s="172">
        <f>O246*H246</f>
        <v>0</v>
      </c>
      <c r="Q246" s="172">
        <v>0</v>
      </c>
      <c r="R246" s="172">
        <f>Q246*H246</f>
        <v>0</v>
      </c>
      <c r="S246" s="172">
        <v>0</v>
      </c>
      <c r="T246" s="173">
        <f>S246*H246</f>
        <v>0</v>
      </c>
      <c r="U246" s="34"/>
      <c r="V246" s="34"/>
      <c r="W246" s="34"/>
      <c r="X246" s="34"/>
      <c r="Y246" s="34"/>
      <c r="Z246" s="34"/>
      <c r="AA246" s="34"/>
      <c r="AB246" s="34"/>
      <c r="AC246" s="34"/>
      <c r="AD246" s="34"/>
      <c r="AE246" s="34"/>
      <c r="AR246" s="174" t="s">
        <v>369</v>
      </c>
      <c r="AT246" s="174" t="s">
        <v>366</v>
      </c>
      <c r="AU246" s="174" t="s">
        <v>83</v>
      </c>
      <c r="AY246" s="17" t="s">
        <v>215</v>
      </c>
      <c r="BE246" s="175">
        <f>IF(N246="základní",J246,0)</f>
        <v>0</v>
      </c>
      <c r="BF246" s="175">
        <f>IF(N246="snížená",J246,0)</f>
        <v>0</v>
      </c>
      <c r="BG246" s="175">
        <f>IF(N246="zákl. přenesená",J246,0)</f>
        <v>0</v>
      </c>
      <c r="BH246" s="175">
        <f>IF(N246="sníž. přenesená",J246,0)</f>
        <v>0</v>
      </c>
      <c r="BI246" s="175">
        <f>IF(N246="nulová",J246,0)</f>
        <v>0</v>
      </c>
      <c r="BJ246" s="17" t="s">
        <v>83</v>
      </c>
      <c r="BK246" s="175">
        <f>ROUND(I246*H246,2)</f>
        <v>0</v>
      </c>
      <c r="BL246" s="17" t="s">
        <v>369</v>
      </c>
      <c r="BM246" s="174" t="s">
        <v>590</v>
      </c>
    </row>
    <row r="247" spans="1:65" s="2" customFormat="1" ht="19.5" x14ac:dyDescent="0.2">
      <c r="A247" s="34"/>
      <c r="B247" s="35"/>
      <c r="C247" s="36"/>
      <c r="D247" s="176" t="s">
        <v>218</v>
      </c>
      <c r="E247" s="36"/>
      <c r="F247" s="177" t="s">
        <v>591</v>
      </c>
      <c r="G247" s="36"/>
      <c r="H247" s="36"/>
      <c r="I247" s="178"/>
      <c r="J247" s="36"/>
      <c r="K247" s="36"/>
      <c r="L247" s="39"/>
      <c r="M247" s="179"/>
      <c r="N247" s="180"/>
      <c r="O247" s="64"/>
      <c r="P247" s="64"/>
      <c r="Q247" s="64"/>
      <c r="R247" s="64"/>
      <c r="S247" s="64"/>
      <c r="T247" s="65"/>
      <c r="U247" s="34"/>
      <c r="V247" s="34"/>
      <c r="W247" s="34"/>
      <c r="X247" s="34"/>
      <c r="Y247" s="34"/>
      <c r="Z247" s="34"/>
      <c r="AA247" s="34"/>
      <c r="AB247" s="34"/>
      <c r="AC247" s="34"/>
      <c r="AD247" s="34"/>
      <c r="AE247" s="34"/>
      <c r="AT247" s="17" t="s">
        <v>218</v>
      </c>
      <c r="AU247" s="17" t="s">
        <v>83</v>
      </c>
    </row>
    <row r="248" spans="1:65" s="12" customFormat="1" x14ac:dyDescent="0.2">
      <c r="B248" s="181"/>
      <c r="C248" s="182"/>
      <c r="D248" s="176" t="s">
        <v>220</v>
      </c>
      <c r="E248" s="183" t="s">
        <v>35</v>
      </c>
      <c r="F248" s="184" t="s">
        <v>592</v>
      </c>
      <c r="G248" s="182"/>
      <c r="H248" s="185">
        <v>9.7040000000000006</v>
      </c>
      <c r="I248" s="186"/>
      <c r="J248" s="182"/>
      <c r="K248" s="182"/>
      <c r="L248" s="187"/>
      <c r="M248" s="188"/>
      <c r="N248" s="189"/>
      <c r="O248" s="189"/>
      <c r="P248" s="189"/>
      <c r="Q248" s="189"/>
      <c r="R248" s="189"/>
      <c r="S248" s="189"/>
      <c r="T248" s="190"/>
      <c r="AT248" s="191" t="s">
        <v>220</v>
      </c>
      <c r="AU248" s="191" t="s">
        <v>83</v>
      </c>
      <c r="AV248" s="12" t="s">
        <v>85</v>
      </c>
      <c r="AW248" s="12" t="s">
        <v>37</v>
      </c>
      <c r="AX248" s="12" t="s">
        <v>83</v>
      </c>
      <c r="AY248" s="191" t="s">
        <v>215</v>
      </c>
    </row>
    <row r="249" spans="1:65" s="2" customFormat="1" ht="44.25" customHeight="1" x14ac:dyDescent="0.2">
      <c r="A249" s="34"/>
      <c r="B249" s="35"/>
      <c r="C249" s="208" t="s">
        <v>593</v>
      </c>
      <c r="D249" s="208" t="s">
        <v>366</v>
      </c>
      <c r="E249" s="209" t="s">
        <v>579</v>
      </c>
      <c r="F249" s="210" t="s">
        <v>580</v>
      </c>
      <c r="G249" s="211" t="s">
        <v>353</v>
      </c>
      <c r="H249" s="212">
        <v>9.7040000000000006</v>
      </c>
      <c r="I249" s="213"/>
      <c r="J249" s="214">
        <f>ROUND(I249*H249,2)</f>
        <v>0</v>
      </c>
      <c r="K249" s="210" t="s">
        <v>213</v>
      </c>
      <c r="L249" s="39"/>
      <c r="M249" s="215" t="s">
        <v>35</v>
      </c>
      <c r="N249" s="216" t="s">
        <v>47</v>
      </c>
      <c r="O249" s="64"/>
      <c r="P249" s="172">
        <f>O249*H249</f>
        <v>0</v>
      </c>
      <c r="Q249" s="172">
        <v>0</v>
      </c>
      <c r="R249" s="172">
        <f>Q249*H249</f>
        <v>0</v>
      </c>
      <c r="S249" s="172">
        <v>0</v>
      </c>
      <c r="T249" s="173">
        <f>S249*H249</f>
        <v>0</v>
      </c>
      <c r="U249" s="34"/>
      <c r="V249" s="34"/>
      <c r="W249" s="34"/>
      <c r="X249" s="34"/>
      <c r="Y249" s="34"/>
      <c r="Z249" s="34"/>
      <c r="AA249" s="34"/>
      <c r="AB249" s="34"/>
      <c r="AC249" s="34"/>
      <c r="AD249" s="34"/>
      <c r="AE249" s="34"/>
      <c r="AR249" s="174" t="s">
        <v>369</v>
      </c>
      <c r="AT249" s="174" t="s">
        <v>366</v>
      </c>
      <c r="AU249" s="174" t="s">
        <v>83</v>
      </c>
      <c r="AY249" s="17" t="s">
        <v>215</v>
      </c>
      <c r="BE249" s="175">
        <f>IF(N249="základní",J249,0)</f>
        <v>0</v>
      </c>
      <c r="BF249" s="175">
        <f>IF(N249="snížená",J249,0)</f>
        <v>0</v>
      </c>
      <c r="BG249" s="175">
        <f>IF(N249="zákl. přenesená",J249,0)</f>
        <v>0</v>
      </c>
      <c r="BH249" s="175">
        <f>IF(N249="sníž. přenesená",J249,0)</f>
        <v>0</v>
      </c>
      <c r="BI249" s="175">
        <f>IF(N249="nulová",J249,0)</f>
        <v>0</v>
      </c>
      <c r="BJ249" s="17" t="s">
        <v>83</v>
      </c>
      <c r="BK249" s="175">
        <f>ROUND(I249*H249,2)</f>
        <v>0</v>
      </c>
      <c r="BL249" s="17" t="s">
        <v>369</v>
      </c>
      <c r="BM249" s="174" t="s">
        <v>594</v>
      </c>
    </row>
    <row r="250" spans="1:65" s="2" customFormat="1" ht="19.5" x14ac:dyDescent="0.2">
      <c r="A250" s="34"/>
      <c r="B250" s="35"/>
      <c r="C250" s="36"/>
      <c r="D250" s="176" t="s">
        <v>218</v>
      </c>
      <c r="E250" s="36"/>
      <c r="F250" s="177" t="s">
        <v>595</v>
      </c>
      <c r="G250" s="36"/>
      <c r="H250" s="36"/>
      <c r="I250" s="178"/>
      <c r="J250" s="36"/>
      <c r="K250" s="36"/>
      <c r="L250" s="39"/>
      <c r="M250" s="179"/>
      <c r="N250" s="180"/>
      <c r="O250" s="64"/>
      <c r="P250" s="64"/>
      <c r="Q250" s="64"/>
      <c r="R250" s="64"/>
      <c r="S250" s="64"/>
      <c r="T250" s="65"/>
      <c r="U250" s="34"/>
      <c r="V250" s="34"/>
      <c r="W250" s="34"/>
      <c r="X250" s="34"/>
      <c r="Y250" s="34"/>
      <c r="Z250" s="34"/>
      <c r="AA250" s="34"/>
      <c r="AB250" s="34"/>
      <c r="AC250" s="34"/>
      <c r="AD250" s="34"/>
      <c r="AE250" s="34"/>
      <c r="AT250" s="17" t="s">
        <v>218</v>
      </c>
      <c r="AU250" s="17" t="s">
        <v>83</v>
      </c>
    </row>
    <row r="251" spans="1:65" s="12" customFormat="1" x14ac:dyDescent="0.2">
      <c r="B251" s="181"/>
      <c r="C251" s="182"/>
      <c r="D251" s="176" t="s">
        <v>220</v>
      </c>
      <c r="E251" s="183" t="s">
        <v>35</v>
      </c>
      <c r="F251" s="184" t="s">
        <v>592</v>
      </c>
      <c r="G251" s="182"/>
      <c r="H251" s="185">
        <v>9.7040000000000006</v>
      </c>
      <c r="I251" s="186"/>
      <c r="J251" s="182"/>
      <c r="K251" s="182"/>
      <c r="L251" s="187"/>
      <c r="M251" s="188"/>
      <c r="N251" s="189"/>
      <c r="O251" s="189"/>
      <c r="P251" s="189"/>
      <c r="Q251" s="189"/>
      <c r="R251" s="189"/>
      <c r="S251" s="189"/>
      <c r="T251" s="190"/>
      <c r="AT251" s="191" t="s">
        <v>220</v>
      </c>
      <c r="AU251" s="191" t="s">
        <v>83</v>
      </c>
      <c r="AV251" s="12" t="s">
        <v>85</v>
      </c>
      <c r="AW251" s="12" t="s">
        <v>37</v>
      </c>
      <c r="AX251" s="12" t="s">
        <v>83</v>
      </c>
      <c r="AY251" s="191" t="s">
        <v>215</v>
      </c>
    </row>
    <row r="252" spans="1:65" s="2" customFormat="1" ht="48" x14ac:dyDescent="0.2">
      <c r="A252" s="34"/>
      <c r="B252" s="35"/>
      <c r="C252" s="208" t="s">
        <v>596</v>
      </c>
      <c r="D252" s="208" t="s">
        <v>366</v>
      </c>
      <c r="E252" s="209" t="s">
        <v>597</v>
      </c>
      <c r="F252" s="210" t="s">
        <v>598</v>
      </c>
      <c r="G252" s="211" t="s">
        <v>353</v>
      </c>
      <c r="H252" s="212">
        <v>102.6</v>
      </c>
      <c r="I252" s="213"/>
      <c r="J252" s="214">
        <f>ROUND(I252*H252,2)</f>
        <v>0</v>
      </c>
      <c r="K252" s="210" t="s">
        <v>213</v>
      </c>
      <c r="L252" s="39"/>
      <c r="M252" s="215" t="s">
        <v>35</v>
      </c>
      <c r="N252" s="216" t="s">
        <v>47</v>
      </c>
      <c r="O252" s="64"/>
      <c r="P252" s="172">
        <f>O252*H252</f>
        <v>0</v>
      </c>
      <c r="Q252" s="172">
        <v>0</v>
      </c>
      <c r="R252" s="172">
        <f>Q252*H252</f>
        <v>0</v>
      </c>
      <c r="S252" s="172">
        <v>0</v>
      </c>
      <c r="T252" s="173">
        <f>S252*H252</f>
        <v>0</v>
      </c>
      <c r="U252" s="34"/>
      <c r="V252" s="34"/>
      <c r="W252" s="34"/>
      <c r="X252" s="34"/>
      <c r="Y252" s="34"/>
      <c r="Z252" s="34"/>
      <c r="AA252" s="34"/>
      <c r="AB252" s="34"/>
      <c r="AC252" s="34"/>
      <c r="AD252" s="34"/>
      <c r="AE252" s="34"/>
      <c r="AR252" s="174" t="s">
        <v>369</v>
      </c>
      <c r="AT252" s="174" t="s">
        <v>366</v>
      </c>
      <c r="AU252" s="174" t="s">
        <v>83</v>
      </c>
      <c r="AY252" s="17" t="s">
        <v>215</v>
      </c>
      <c r="BE252" s="175">
        <f>IF(N252="základní",J252,0)</f>
        <v>0</v>
      </c>
      <c r="BF252" s="175">
        <f>IF(N252="snížená",J252,0)</f>
        <v>0</v>
      </c>
      <c r="BG252" s="175">
        <f>IF(N252="zákl. přenesená",J252,0)</f>
        <v>0</v>
      </c>
      <c r="BH252" s="175">
        <f>IF(N252="sníž. přenesená",J252,0)</f>
        <v>0</v>
      </c>
      <c r="BI252" s="175">
        <f>IF(N252="nulová",J252,0)</f>
        <v>0</v>
      </c>
      <c r="BJ252" s="17" t="s">
        <v>83</v>
      </c>
      <c r="BK252" s="175">
        <f>ROUND(I252*H252,2)</f>
        <v>0</v>
      </c>
      <c r="BL252" s="17" t="s">
        <v>369</v>
      </c>
      <c r="BM252" s="174" t="s">
        <v>599</v>
      </c>
    </row>
    <row r="253" spans="1:65" s="12" customFormat="1" x14ac:dyDescent="0.2">
      <c r="B253" s="181"/>
      <c r="C253" s="182"/>
      <c r="D253" s="176" t="s">
        <v>220</v>
      </c>
      <c r="E253" s="183" t="s">
        <v>35</v>
      </c>
      <c r="F253" s="184" t="s">
        <v>588</v>
      </c>
      <c r="G253" s="182"/>
      <c r="H253" s="185">
        <v>102.6</v>
      </c>
      <c r="I253" s="186"/>
      <c r="J253" s="182"/>
      <c r="K253" s="182"/>
      <c r="L253" s="187"/>
      <c r="M253" s="188"/>
      <c r="N253" s="189"/>
      <c r="O253" s="189"/>
      <c r="P253" s="189"/>
      <c r="Q253" s="189"/>
      <c r="R253" s="189"/>
      <c r="S253" s="189"/>
      <c r="T253" s="190"/>
      <c r="AT253" s="191" t="s">
        <v>220</v>
      </c>
      <c r="AU253" s="191" t="s">
        <v>83</v>
      </c>
      <c r="AV253" s="12" t="s">
        <v>85</v>
      </c>
      <c r="AW253" s="12" t="s">
        <v>37</v>
      </c>
      <c r="AX253" s="12" t="s">
        <v>83</v>
      </c>
      <c r="AY253" s="191" t="s">
        <v>215</v>
      </c>
    </row>
    <row r="254" spans="1:65" s="2" customFormat="1" ht="48" x14ac:dyDescent="0.2">
      <c r="A254" s="34"/>
      <c r="B254" s="35"/>
      <c r="C254" s="208" t="s">
        <v>600</v>
      </c>
      <c r="D254" s="208" t="s">
        <v>366</v>
      </c>
      <c r="E254" s="209" t="s">
        <v>601</v>
      </c>
      <c r="F254" s="210" t="s">
        <v>602</v>
      </c>
      <c r="G254" s="211" t="s">
        <v>353</v>
      </c>
      <c r="H254" s="212">
        <v>9.641</v>
      </c>
      <c r="I254" s="213"/>
      <c r="J254" s="214">
        <f>ROUND(I254*H254,2)</f>
        <v>0</v>
      </c>
      <c r="K254" s="210" t="s">
        <v>213</v>
      </c>
      <c r="L254" s="39"/>
      <c r="M254" s="215" t="s">
        <v>35</v>
      </c>
      <c r="N254" s="216" t="s">
        <v>47</v>
      </c>
      <c r="O254" s="64"/>
      <c r="P254" s="172">
        <f>O254*H254</f>
        <v>0</v>
      </c>
      <c r="Q254" s="172">
        <v>0</v>
      </c>
      <c r="R254" s="172">
        <f>Q254*H254</f>
        <v>0</v>
      </c>
      <c r="S254" s="172">
        <v>0</v>
      </c>
      <c r="T254" s="173">
        <f>S254*H254</f>
        <v>0</v>
      </c>
      <c r="U254" s="34"/>
      <c r="V254" s="34"/>
      <c r="W254" s="34"/>
      <c r="X254" s="34"/>
      <c r="Y254" s="34"/>
      <c r="Z254" s="34"/>
      <c r="AA254" s="34"/>
      <c r="AB254" s="34"/>
      <c r="AC254" s="34"/>
      <c r="AD254" s="34"/>
      <c r="AE254" s="34"/>
      <c r="AR254" s="174" t="s">
        <v>369</v>
      </c>
      <c r="AT254" s="174" t="s">
        <v>366</v>
      </c>
      <c r="AU254" s="174" t="s">
        <v>83</v>
      </c>
      <c r="AY254" s="17" t="s">
        <v>215</v>
      </c>
      <c r="BE254" s="175">
        <f>IF(N254="základní",J254,0)</f>
        <v>0</v>
      </c>
      <c r="BF254" s="175">
        <f>IF(N254="snížená",J254,0)</f>
        <v>0</v>
      </c>
      <c r="BG254" s="175">
        <f>IF(N254="zákl. přenesená",J254,0)</f>
        <v>0</v>
      </c>
      <c r="BH254" s="175">
        <f>IF(N254="sníž. přenesená",J254,0)</f>
        <v>0</v>
      </c>
      <c r="BI254" s="175">
        <f>IF(N254="nulová",J254,0)</f>
        <v>0</v>
      </c>
      <c r="BJ254" s="17" t="s">
        <v>83</v>
      </c>
      <c r="BK254" s="175">
        <f>ROUND(I254*H254,2)</f>
        <v>0</v>
      </c>
      <c r="BL254" s="17" t="s">
        <v>369</v>
      </c>
      <c r="BM254" s="174" t="s">
        <v>603</v>
      </c>
    </row>
    <row r="255" spans="1:65" s="12" customFormat="1" x14ac:dyDescent="0.2">
      <c r="B255" s="181"/>
      <c r="C255" s="182"/>
      <c r="D255" s="176" t="s">
        <v>220</v>
      </c>
      <c r="E255" s="183" t="s">
        <v>35</v>
      </c>
      <c r="F255" s="184" t="s">
        <v>489</v>
      </c>
      <c r="G255" s="182"/>
      <c r="H255" s="185">
        <v>9.641</v>
      </c>
      <c r="I255" s="186"/>
      <c r="J255" s="182"/>
      <c r="K255" s="182"/>
      <c r="L255" s="187"/>
      <c r="M255" s="188"/>
      <c r="N255" s="189"/>
      <c r="O255" s="189"/>
      <c r="P255" s="189"/>
      <c r="Q255" s="189"/>
      <c r="R255" s="189"/>
      <c r="S255" s="189"/>
      <c r="T255" s="190"/>
      <c r="AT255" s="191" t="s">
        <v>220</v>
      </c>
      <c r="AU255" s="191" t="s">
        <v>83</v>
      </c>
      <c r="AV255" s="12" t="s">
        <v>85</v>
      </c>
      <c r="AW255" s="12" t="s">
        <v>37</v>
      </c>
      <c r="AX255" s="12" t="s">
        <v>83</v>
      </c>
      <c r="AY255" s="191" t="s">
        <v>215</v>
      </c>
    </row>
    <row r="256" spans="1:65" s="2" customFormat="1" ht="44.25" customHeight="1" x14ac:dyDescent="0.2">
      <c r="A256" s="34"/>
      <c r="B256" s="35"/>
      <c r="C256" s="208" t="s">
        <v>604</v>
      </c>
      <c r="D256" s="208" t="s">
        <v>366</v>
      </c>
      <c r="E256" s="209" t="s">
        <v>605</v>
      </c>
      <c r="F256" s="210" t="s">
        <v>606</v>
      </c>
      <c r="G256" s="211" t="s">
        <v>353</v>
      </c>
      <c r="H256" s="212">
        <v>6.3E-2</v>
      </c>
      <c r="I256" s="213"/>
      <c r="J256" s="214">
        <f>ROUND(I256*H256,2)</f>
        <v>0</v>
      </c>
      <c r="K256" s="210" t="s">
        <v>213</v>
      </c>
      <c r="L256" s="39"/>
      <c r="M256" s="215" t="s">
        <v>35</v>
      </c>
      <c r="N256" s="216" t="s">
        <v>47</v>
      </c>
      <c r="O256" s="64"/>
      <c r="P256" s="172">
        <f>O256*H256</f>
        <v>0</v>
      </c>
      <c r="Q256" s="172">
        <v>0</v>
      </c>
      <c r="R256" s="172">
        <f>Q256*H256</f>
        <v>0</v>
      </c>
      <c r="S256" s="172">
        <v>0</v>
      </c>
      <c r="T256" s="173">
        <f>S256*H256</f>
        <v>0</v>
      </c>
      <c r="U256" s="34"/>
      <c r="V256" s="34"/>
      <c r="W256" s="34"/>
      <c r="X256" s="34"/>
      <c r="Y256" s="34"/>
      <c r="Z256" s="34"/>
      <c r="AA256" s="34"/>
      <c r="AB256" s="34"/>
      <c r="AC256" s="34"/>
      <c r="AD256" s="34"/>
      <c r="AE256" s="34"/>
      <c r="AR256" s="174" t="s">
        <v>369</v>
      </c>
      <c r="AT256" s="174" t="s">
        <v>366</v>
      </c>
      <c r="AU256" s="174" t="s">
        <v>83</v>
      </c>
      <c r="AY256" s="17" t="s">
        <v>215</v>
      </c>
      <c r="BE256" s="175">
        <f>IF(N256="základní",J256,0)</f>
        <v>0</v>
      </c>
      <c r="BF256" s="175">
        <f>IF(N256="snížená",J256,0)</f>
        <v>0</v>
      </c>
      <c r="BG256" s="175">
        <f>IF(N256="zákl. přenesená",J256,0)</f>
        <v>0</v>
      </c>
      <c r="BH256" s="175">
        <f>IF(N256="sníž. přenesená",J256,0)</f>
        <v>0</v>
      </c>
      <c r="BI256" s="175">
        <f>IF(N256="nulová",J256,0)</f>
        <v>0</v>
      </c>
      <c r="BJ256" s="17" t="s">
        <v>83</v>
      </c>
      <c r="BK256" s="175">
        <f>ROUND(I256*H256,2)</f>
        <v>0</v>
      </c>
      <c r="BL256" s="17" t="s">
        <v>369</v>
      </c>
      <c r="BM256" s="174" t="s">
        <v>607</v>
      </c>
    </row>
    <row r="257" spans="1:51" s="12" customFormat="1" x14ac:dyDescent="0.2">
      <c r="B257" s="181"/>
      <c r="C257" s="182"/>
      <c r="D257" s="176" t="s">
        <v>220</v>
      </c>
      <c r="E257" s="183" t="s">
        <v>35</v>
      </c>
      <c r="F257" s="184" t="s">
        <v>608</v>
      </c>
      <c r="G257" s="182"/>
      <c r="H257" s="185">
        <v>6.3E-2</v>
      </c>
      <c r="I257" s="186"/>
      <c r="J257" s="182"/>
      <c r="K257" s="182"/>
      <c r="L257" s="187"/>
      <c r="M257" s="217"/>
      <c r="N257" s="218"/>
      <c r="O257" s="218"/>
      <c r="P257" s="218"/>
      <c r="Q257" s="218"/>
      <c r="R257" s="218"/>
      <c r="S257" s="218"/>
      <c r="T257" s="219"/>
      <c r="AT257" s="191" t="s">
        <v>220</v>
      </c>
      <c r="AU257" s="191" t="s">
        <v>83</v>
      </c>
      <c r="AV257" s="12" t="s">
        <v>85</v>
      </c>
      <c r="AW257" s="12" t="s">
        <v>37</v>
      </c>
      <c r="AX257" s="12" t="s">
        <v>83</v>
      </c>
      <c r="AY257" s="191" t="s">
        <v>215</v>
      </c>
    </row>
    <row r="258" spans="1:51" s="2" customFormat="1" ht="6.95" customHeight="1" x14ac:dyDescent="0.2">
      <c r="A258" s="34"/>
      <c r="B258" s="47"/>
      <c r="C258" s="48"/>
      <c r="D258" s="48"/>
      <c r="E258" s="48"/>
      <c r="F258" s="48"/>
      <c r="G258" s="48"/>
      <c r="H258" s="48"/>
      <c r="I258" s="48"/>
      <c r="J258" s="48"/>
      <c r="K258" s="48"/>
      <c r="L258" s="39"/>
      <c r="M258" s="34"/>
      <c r="O258" s="34"/>
      <c r="P258" s="34"/>
      <c r="Q258" s="34"/>
      <c r="R258" s="34"/>
      <c r="S258" s="34"/>
      <c r="T258" s="34"/>
      <c r="U258" s="34"/>
      <c r="V258" s="34"/>
      <c r="W258" s="34"/>
      <c r="X258" s="34"/>
      <c r="Y258" s="34"/>
      <c r="Z258" s="34"/>
      <c r="AA258" s="34"/>
      <c r="AB258" s="34"/>
      <c r="AC258" s="34"/>
      <c r="AD258" s="34"/>
      <c r="AE258" s="34"/>
    </row>
  </sheetData>
  <sheetProtection algorithmName="SHA-512" hashValue="3RK0Bgag6Jl+e54T20CRPv8xtuTuN+9r5YVdvi6r6pCL+Khi4ypQgJ08RZm+h2YCFHwo9fmcBd5Lbary48vpCQ==" saltValue="SBXoU0Vueo+VZLeSfu/s6kzTRuiqi7f1CeEhb7wB6YxJGCqqu6B4ZJu++oXrSQrGVylQkQ2/b29pzgrHw4/sIQ==" spinCount="100000" sheet="1" objects="1" scenarios="1" formatColumns="0" formatRows="0" autoFilter="0"/>
  <autoFilter ref="C87:K257"/>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6"/>
  <sheetViews>
    <sheetView showGridLines="0" topLeftCell="A82"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154</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1097</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1098</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1062</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ROUND((SUM(BE88:BE155)),  2)</f>
        <v>0</v>
      </c>
      <c r="G35" s="34"/>
      <c r="H35" s="34"/>
      <c r="I35" s="124">
        <v>0.21</v>
      </c>
      <c r="J35" s="123">
        <f>ROUND(((SUM(BE88:BE155))*I35),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ROUND((SUM(BF88:BF155)),  2)</f>
        <v>0</v>
      </c>
      <c r="G36" s="34"/>
      <c r="H36" s="34"/>
      <c r="I36" s="124">
        <v>0.15</v>
      </c>
      <c r="J36" s="123">
        <f>ROUND(((SUM(BF88:BF155))*I36),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ROUND((SUM(BG88:BG155)),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ROUND((SUM(BH88:BH155)),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ROUND((SUM(BI88:BI155)),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1097</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10.1 - Železniční svršek</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Kamenný Újezd - Včelná</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192</v>
      </c>
    </row>
    <row r="64" spans="1:47" s="9" customFormat="1" ht="24.95" customHeight="1" x14ac:dyDescent="0.2">
      <c r="B64" s="140"/>
      <c r="C64" s="141"/>
      <c r="D64" s="142" t="s">
        <v>193</v>
      </c>
      <c r="E64" s="143"/>
      <c r="F64" s="143"/>
      <c r="G64" s="143"/>
      <c r="H64" s="143"/>
      <c r="I64" s="143"/>
      <c r="J64" s="144">
        <f>J102</f>
        <v>0</v>
      </c>
      <c r="K64" s="141"/>
      <c r="L64" s="145"/>
    </row>
    <row r="65" spans="1:31" s="10" customFormat="1" ht="19.899999999999999" customHeight="1" x14ac:dyDescent="0.2">
      <c r="B65" s="146"/>
      <c r="C65" s="97"/>
      <c r="D65" s="147" t="s">
        <v>194</v>
      </c>
      <c r="E65" s="148"/>
      <c r="F65" s="148"/>
      <c r="G65" s="148"/>
      <c r="H65" s="148"/>
      <c r="I65" s="148"/>
      <c r="J65" s="149">
        <f>J103</f>
        <v>0</v>
      </c>
      <c r="K65" s="97"/>
      <c r="L65" s="150"/>
    </row>
    <row r="66" spans="1:31" s="9" customFormat="1" ht="24.95" customHeight="1" x14ac:dyDescent="0.2">
      <c r="B66" s="140"/>
      <c r="C66" s="141"/>
      <c r="D66" s="142" t="s">
        <v>195</v>
      </c>
      <c r="E66" s="143"/>
      <c r="F66" s="143"/>
      <c r="G66" s="143"/>
      <c r="H66" s="143"/>
      <c r="I66" s="143"/>
      <c r="J66" s="144">
        <f>J129</f>
        <v>0</v>
      </c>
      <c r="K66" s="141"/>
      <c r="L66" s="145"/>
    </row>
    <row r="67" spans="1:31" s="2" customFormat="1" ht="21.75" customHeight="1" x14ac:dyDescent="0.2">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customHeight="1" x14ac:dyDescent="0.2">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ht="6.95" customHeight="1" x14ac:dyDescent="0.2">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x14ac:dyDescent="0.2">
      <c r="A73" s="34"/>
      <c r="B73" s="35"/>
      <c r="C73" s="23" t="s">
        <v>196</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x14ac:dyDescent="0.2">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x14ac:dyDescent="0.2">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x14ac:dyDescent="0.2">
      <c r="A76" s="34"/>
      <c r="B76" s="35"/>
      <c r="C76" s="36"/>
      <c r="D76" s="36"/>
      <c r="E76" s="367" t="str">
        <f>E7</f>
        <v>Oprava kolejí a výhybek v úseku H. Dvořiště - Velešín na trati Č. Budějovice - Summerau</v>
      </c>
      <c r="F76" s="368"/>
      <c r="G76" s="368"/>
      <c r="H76" s="368"/>
      <c r="I76" s="36"/>
      <c r="J76" s="36"/>
      <c r="K76" s="36"/>
      <c r="L76" s="113"/>
      <c r="S76" s="34"/>
      <c r="T76" s="34"/>
      <c r="U76" s="34"/>
      <c r="V76" s="34"/>
      <c r="W76" s="34"/>
      <c r="X76" s="34"/>
      <c r="Y76" s="34"/>
      <c r="Z76" s="34"/>
      <c r="AA76" s="34"/>
      <c r="AB76" s="34"/>
      <c r="AC76" s="34"/>
      <c r="AD76" s="34"/>
      <c r="AE76" s="34"/>
    </row>
    <row r="77" spans="1:31" s="1" customFormat="1" ht="12" customHeight="1" x14ac:dyDescent="0.2">
      <c r="B77" s="21"/>
      <c r="C77" s="29" t="s">
        <v>183</v>
      </c>
      <c r="D77" s="22"/>
      <c r="E77" s="22"/>
      <c r="F77" s="22"/>
      <c r="G77" s="22"/>
      <c r="H77" s="22"/>
      <c r="I77" s="22"/>
      <c r="J77" s="22"/>
      <c r="K77" s="22"/>
      <c r="L77" s="20"/>
    </row>
    <row r="78" spans="1:31" s="2" customFormat="1" ht="16.5" customHeight="1" x14ac:dyDescent="0.2">
      <c r="A78" s="34"/>
      <c r="B78" s="35"/>
      <c r="C78" s="36"/>
      <c r="D78" s="36"/>
      <c r="E78" s="367" t="s">
        <v>1097</v>
      </c>
      <c r="F78" s="366"/>
      <c r="G78" s="366"/>
      <c r="H78" s="36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185</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x14ac:dyDescent="0.2">
      <c r="A80" s="34"/>
      <c r="B80" s="35"/>
      <c r="C80" s="36"/>
      <c r="D80" s="36"/>
      <c r="E80" s="330" t="str">
        <f>E11</f>
        <v>SO 10.1 - Železniční svršek</v>
      </c>
      <c r="F80" s="366"/>
      <c r="G80" s="366"/>
      <c r="H80" s="366"/>
      <c r="I80" s="36"/>
      <c r="J80" s="36"/>
      <c r="K80" s="36"/>
      <c r="L80" s="113"/>
      <c r="S80" s="34"/>
      <c r="T80" s="34"/>
      <c r="U80" s="34"/>
      <c r="V80" s="34"/>
      <c r="W80" s="34"/>
      <c r="X80" s="34"/>
      <c r="Y80" s="34"/>
      <c r="Z80" s="34"/>
      <c r="AA80" s="34"/>
      <c r="AB80" s="34"/>
      <c r="AC80" s="34"/>
      <c r="AD80" s="34"/>
      <c r="AE80" s="34"/>
    </row>
    <row r="81" spans="1:65" s="2" customFormat="1" ht="6.95" customHeight="1" x14ac:dyDescent="0.2">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x14ac:dyDescent="0.2">
      <c r="A82" s="34"/>
      <c r="B82" s="35"/>
      <c r="C82" s="29" t="s">
        <v>22</v>
      </c>
      <c r="D82" s="36"/>
      <c r="E82" s="36"/>
      <c r="F82" s="27" t="str">
        <f>F14</f>
        <v>trať 196 dle JŘ, Kamenný Újezd - Včelná</v>
      </c>
      <c r="G82" s="36"/>
      <c r="H82" s="36"/>
      <c r="I82" s="29" t="s">
        <v>24</v>
      </c>
      <c r="J82" s="59" t="str">
        <f>IF(J14="","",J14)</f>
        <v>20. 1. 2021</v>
      </c>
      <c r="K82" s="36"/>
      <c r="L82" s="113"/>
      <c r="S82" s="34"/>
      <c r="T82" s="34"/>
      <c r="U82" s="34"/>
      <c r="V82" s="34"/>
      <c r="W82" s="34"/>
      <c r="X82" s="34"/>
      <c r="Y82" s="34"/>
      <c r="Z82" s="34"/>
      <c r="AA82" s="34"/>
      <c r="AB82" s="34"/>
      <c r="AC82" s="34"/>
      <c r="AD82" s="34"/>
      <c r="AE82" s="34"/>
    </row>
    <row r="83" spans="1:65" s="2" customFormat="1" ht="6.9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x14ac:dyDescent="0.2">
      <c r="A84" s="34"/>
      <c r="B84" s="35"/>
      <c r="C84" s="29" t="s">
        <v>26</v>
      </c>
      <c r="D84" s="36"/>
      <c r="E84" s="36"/>
      <c r="F84" s="27" t="str">
        <f>E17</f>
        <v xml:space="preserve">Správa železnic, s. o.,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5.2" customHeight="1" x14ac:dyDescent="0.2">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ht="10.35" customHeight="1" x14ac:dyDescent="0.2">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x14ac:dyDescent="0.2">
      <c r="A87" s="151"/>
      <c r="B87" s="152"/>
      <c r="C87" s="153" t="s">
        <v>197</v>
      </c>
      <c r="D87" s="154" t="s">
        <v>61</v>
      </c>
      <c r="E87" s="154" t="s">
        <v>57</v>
      </c>
      <c r="F87" s="154" t="s">
        <v>58</v>
      </c>
      <c r="G87" s="154" t="s">
        <v>198</v>
      </c>
      <c r="H87" s="154" t="s">
        <v>199</v>
      </c>
      <c r="I87" s="154" t="s">
        <v>200</v>
      </c>
      <c r="J87" s="154" t="s">
        <v>191</v>
      </c>
      <c r="K87" s="155" t="s">
        <v>201</v>
      </c>
      <c r="L87" s="156"/>
      <c r="M87" s="68" t="s">
        <v>35</v>
      </c>
      <c r="N87" s="69" t="s">
        <v>46</v>
      </c>
      <c r="O87" s="69" t="s">
        <v>202</v>
      </c>
      <c r="P87" s="69" t="s">
        <v>203</v>
      </c>
      <c r="Q87" s="69" t="s">
        <v>204</v>
      </c>
      <c r="R87" s="69" t="s">
        <v>205</v>
      </c>
      <c r="S87" s="69" t="s">
        <v>206</v>
      </c>
      <c r="T87" s="70" t="s">
        <v>207</v>
      </c>
      <c r="U87" s="151"/>
      <c r="V87" s="151"/>
      <c r="W87" s="151"/>
      <c r="X87" s="151"/>
      <c r="Y87" s="151"/>
      <c r="Z87" s="151"/>
      <c r="AA87" s="151"/>
      <c r="AB87" s="151"/>
      <c r="AC87" s="151"/>
      <c r="AD87" s="151"/>
      <c r="AE87" s="151"/>
    </row>
    <row r="88" spans="1:65" s="2" customFormat="1" ht="22.9" customHeight="1" x14ac:dyDescent="0.25">
      <c r="A88" s="34"/>
      <c r="B88" s="35"/>
      <c r="C88" s="75" t="s">
        <v>208</v>
      </c>
      <c r="D88" s="36"/>
      <c r="E88" s="36"/>
      <c r="F88" s="36"/>
      <c r="G88" s="36"/>
      <c r="H88" s="36"/>
      <c r="I88" s="36"/>
      <c r="J88" s="157">
        <f>BK88</f>
        <v>0</v>
      </c>
      <c r="K88" s="36"/>
      <c r="L88" s="39"/>
      <c r="M88" s="71"/>
      <c r="N88" s="158"/>
      <c r="O88" s="72"/>
      <c r="P88" s="159">
        <f>P89+SUM(P90:P102)+P129</f>
        <v>0</v>
      </c>
      <c r="Q88" s="72"/>
      <c r="R88" s="159">
        <f>R89+SUM(R90:R102)+R129</f>
        <v>178.1704</v>
      </c>
      <c r="S88" s="72"/>
      <c r="T88" s="160">
        <f>T89+SUM(T90:T102)+T129</f>
        <v>0</v>
      </c>
      <c r="U88" s="34"/>
      <c r="V88" s="34"/>
      <c r="W88" s="34"/>
      <c r="X88" s="34"/>
      <c r="Y88" s="34"/>
      <c r="Z88" s="34"/>
      <c r="AA88" s="34"/>
      <c r="AB88" s="34"/>
      <c r="AC88" s="34"/>
      <c r="AD88" s="34"/>
      <c r="AE88" s="34"/>
      <c r="AT88" s="17" t="s">
        <v>75</v>
      </c>
      <c r="AU88" s="17" t="s">
        <v>192</v>
      </c>
      <c r="BK88" s="161">
        <f>BK89+SUM(BK90:BK102)+BK129</f>
        <v>0</v>
      </c>
    </row>
    <row r="89" spans="1:65" s="2" customFormat="1" ht="16.5" customHeight="1" x14ac:dyDescent="0.2">
      <c r="A89" s="34"/>
      <c r="B89" s="35"/>
      <c r="C89" s="162" t="s">
        <v>83</v>
      </c>
      <c r="D89" s="162" t="s">
        <v>209</v>
      </c>
      <c r="E89" s="163" t="s">
        <v>721</v>
      </c>
      <c r="F89" s="164" t="s">
        <v>722</v>
      </c>
      <c r="G89" s="165" t="s">
        <v>212</v>
      </c>
      <c r="H89" s="166">
        <v>6560</v>
      </c>
      <c r="I89" s="167"/>
      <c r="J89" s="168">
        <f>ROUND(I89*H89,2)</f>
        <v>0</v>
      </c>
      <c r="K89" s="164" t="s">
        <v>213</v>
      </c>
      <c r="L89" s="169"/>
      <c r="M89" s="170" t="s">
        <v>35</v>
      </c>
      <c r="N89" s="171" t="s">
        <v>47</v>
      </c>
      <c r="O89" s="64"/>
      <c r="P89" s="172">
        <f>O89*H89</f>
        <v>0</v>
      </c>
      <c r="Q89" s="172">
        <v>1.1100000000000001E-3</v>
      </c>
      <c r="R89" s="172">
        <f>Q89*H89</f>
        <v>7.281600000000001</v>
      </c>
      <c r="S89" s="172">
        <v>0</v>
      </c>
      <c r="T89" s="173">
        <f>S89*H89</f>
        <v>0</v>
      </c>
      <c r="U89" s="34"/>
      <c r="V89" s="34"/>
      <c r="W89" s="34"/>
      <c r="X89" s="34"/>
      <c r="Y89" s="34"/>
      <c r="Z89" s="34"/>
      <c r="AA89" s="34"/>
      <c r="AB89" s="34"/>
      <c r="AC89" s="34"/>
      <c r="AD89" s="34"/>
      <c r="AE89" s="34"/>
      <c r="AR89" s="174" t="s">
        <v>214</v>
      </c>
      <c r="AT89" s="174" t="s">
        <v>209</v>
      </c>
      <c r="AU89" s="174" t="s">
        <v>76</v>
      </c>
      <c r="AY89" s="17" t="s">
        <v>215</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216</v>
      </c>
      <c r="BM89" s="174" t="s">
        <v>908</v>
      </c>
    </row>
    <row r="90" spans="1:65" s="12" customFormat="1" x14ac:dyDescent="0.2">
      <c r="B90" s="181"/>
      <c r="C90" s="182"/>
      <c r="D90" s="176" t="s">
        <v>220</v>
      </c>
      <c r="E90" s="183" t="s">
        <v>35</v>
      </c>
      <c r="F90" s="184" t="s">
        <v>1099</v>
      </c>
      <c r="G90" s="182"/>
      <c r="H90" s="185">
        <v>6560</v>
      </c>
      <c r="I90" s="186"/>
      <c r="J90" s="182"/>
      <c r="K90" s="182"/>
      <c r="L90" s="187"/>
      <c r="M90" s="188"/>
      <c r="N90" s="189"/>
      <c r="O90" s="189"/>
      <c r="P90" s="189"/>
      <c r="Q90" s="189"/>
      <c r="R90" s="189"/>
      <c r="S90" s="189"/>
      <c r="T90" s="190"/>
      <c r="AT90" s="191" t="s">
        <v>220</v>
      </c>
      <c r="AU90" s="191" t="s">
        <v>76</v>
      </c>
      <c r="AV90" s="12" t="s">
        <v>85</v>
      </c>
      <c r="AW90" s="12" t="s">
        <v>37</v>
      </c>
      <c r="AX90" s="12" t="s">
        <v>83</v>
      </c>
      <c r="AY90" s="191" t="s">
        <v>215</v>
      </c>
    </row>
    <row r="91" spans="1:65" s="2" customFormat="1" ht="16.5" customHeight="1" x14ac:dyDescent="0.2">
      <c r="A91" s="34"/>
      <c r="B91" s="35"/>
      <c r="C91" s="162" t="s">
        <v>85</v>
      </c>
      <c r="D91" s="162" t="s">
        <v>209</v>
      </c>
      <c r="E91" s="163" t="s">
        <v>910</v>
      </c>
      <c r="F91" s="164" t="s">
        <v>911</v>
      </c>
      <c r="G91" s="165" t="s">
        <v>212</v>
      </c>
      <c r="H91" s="166">
        <v>13120</v>
      </c>
      <c r="I91" s="167"/>
      <c r="J91" s="168">
        <f>ROUND(I91*H91,2)</f>
        <v>0</v>
      </c>
      <c r="K91" s="164" t="s">
        <v>213</v>
      </c>
      <c r="L91" s="169"/>
      <c r="M91" s="170" t="s">
        <v>35</v>
      </c>
      <c r="N91" s="171" t="s">
        <v>47</v>
      </c>
      <c r="O91" s="64"/>
      <c r="P91" s="172">
        <f>O91*H91</f>
        <v>0</v>
      </c>
      <c r="Q91" s="172">
        <v>5.1999999999999995E-4</v>
      </c>
      <c r="R91" s="172">
        <f>Q91*H91</f>
        <v>6.8223999999999991</v>
      </c>
      <c r="S91" s="172">
        <v>0</v>
      </c>
      <c r="T91" s="173">
        <f>S91*H91</f>
        <v>0</v>
      </c>
      <c r="U91" s="34"/>
      <c r="V91" s="34"/>
      <c r="W91" s="34"/>
      <c r="X91" s="34"/>
      <c r="Y91" s="34"/>
      <c r="Z91" s="34"/>
      <c r="AA91" s="34"/>
      <c r="AB91" s="34"/>
      <c r="AC91" s="34"/>
      <c r="AD91" s="34"/>
      <c r="AE91" s="34"/>
      <c r="AR91" s="174" t="s">
        <v>214</v>
      </c>
      <c r="AT91" s="174" t="s">
        <v>209</v>
      </c>
      <c r="AU91" s="174" t="s">
        <v>76</v>
      </c>
      <c r="AY91" s="17" t="s">
        <v>215</v>
      </c>
      <c r="BE91" s="175">
        <f>IF(N91="základní",J91,0)</f>
        <v>0</v>
      </c>
      <c r="BF91" s="175">
        <f>IF(N91="snížená",J91,0)</f>
        <v>0</v>
      </c>
      <c r="BG91" s="175">
        <f>IF(N91="zákl. přenesená",J91,0)</f>
        <v>0</v>
      </c>
      <c r="BH91" s="175">
        <f>IF(N91="sníž. přenesená",J91,0)</f>
        <v>0</v>
      </c>
      <c r="BI91" s="175">
        <f>IF(N91="nulová",J91,0)</f>
        <v>0</v>
      </c>
      <c r="BJ91" s="17" t="s">
        <v>83</v>
      </c>
      <c r="BK91" s="175">
        <f>ROUND(I91*H91,2)</f>
        <v>0</v>
      </c>
      <c r="BL91" s="17" t="s">
        <v>216</v>
      </c>
      <c r="BM91" s="174" t="s">
        <v>912</v>
      </c>
    </row>
    <row r="92" spans="1:65" s="12" customFormat="1" x14ac:dyDescent="0.2">
      <c r="B92" s="181"/>
      <c r="C92" s="182"/>
      <c r="D92" s="176" t="s">
        <v>220</v>
      </c>
      <c r="E92" s="183" t="s">
        <v>35</v>
      </c>
      <c r="F92" s="184" t="s">
        <v>1100</v>
      </c>
      <c r="G92" s="182"/>
      <c r="H92" s="185">
        <v>13120</v>
      </c>
      <c r="I92" s="186"/>
      <c r="J92" s="182"/>
      <c r="K92" s="182"/>
      <c r="L92" s="187"/>
      <c r="M92" s="188"/>
      <c r="N92" s="189"/>
      <c r="O92" s="189"/>
      <c r="P92" s="189"/>
      <c r="Q92" s="189"/>
      <c r="R92" s="189"/>
      <c r="S92" s="189"/>
      <c r="T92" s="190"/>
      <c r="AT92" s="191" t="s">
        <v>220</v>
      </c>
      <c r="AU92" s="191" t="s">
        <v>76</v>
      </c>
      <c r="AV92" s="12" t="s">
        <v>85</v>
      </c>
      <c r="AW92" s="12" t="s">
        <v>37</v>
      </c>
      <c r="AX92" s="12" t="s">
        <v>83</v>
      </c>
      <c r="AY92" s="191" t="s">
        <v>215</v>
      </c>
    </row>
    <row r="93" spans="1:65" s="2" customFormat="1" ht="16.5" customHeight="1" x14ac:dyDescent="0.2">
      <c r="A93" s="34"/>
      <c r="B93" s="35"/>
      <c r="C93" s="162" t="s">
        <v>228</v>
      </c>
      <c r="D93" s="162" t="s">
        <v>209</v>
      </c>
      <c r="E93" s="163" t="s">
        <v>312</v>
      </c>
      <c r="F93" s="164" t="s">
        <v>313</v>
      </c>
      <c r="G93" s="165" t="s">
        <v>212</v>
      </c>
      <c r="H93" s="166">
        <v>13120</v>
      </c>
      <c r="I93" s="167"/>
      <c r="J93" s="168">
        <f>ROUND(I93*H93,2)</f>
        <v>0</v>
      </c>
      <c r="K93" s="164" t="s">
        <v>213</v>
      </c>
      <c r="L93" s="169"/>
      <c r="M93" s="170" t="s">
        <v>35</v>
      </c>
      <c r="N93" s="171" t="s">
        <v>47</v>
      </c>
      <c r="O93" s="64"/>
      <c r="P93" s="172">
        <f>O93*H93</f>
        <v>0</v>
      </c>
      <c r="Q93" s="172">
        <v>9.0000000000000006E-5</v>
      </c>
      <c r="R93" s="172">
        <f>Q93*H93</f>
        <v>1.1808000000000001</v>
      </c>
      <c r="S93" s="172">
        <v>0</v>
      </c>
      <c r="T93" s="173">
        <f>S93*H93</f>
        <v>0</v>
      </c>
      <c r="U93" s="34"/>
      <c r="V93" s="34"/>
      <c r="W93" s="34"/>
      <c r="X93" s="34"/>
      <c r="Y93" s="34"/>
      <c r="Z93" s="34"/>
      <c r="AA93" s="34"/>
      <c r="AB93" s="34"/>
      <c r="AC93" s="34"/>
      <c r="AD93" s="34"/>
      <c r="AE93" s="34"/>
      <c r="AR93" s="174" t="s">
        <v>214</v>
      </c>
      <c r="AT93" s="174" t="s">
        <v>209</v>
      </c>
      <c r="AU93" s="174" t="s">
        <v>76</v>
      </c>
      <c r="AY93" s="17" t="s">
        <v>215</v>
      </c>
      <c r="BE93" s="175">
        <f>IF(N93="základní",J93,0)</f>
        <v>0</v>
      </c>
      <c r="BF93" s="175">
        <f>IF(N93="snížená",J93,0)</f>
        <v>0</v>
      </c>
      <c r="BG93" s="175">
        <f>IF(N93="zákl. přenesená",J93,0)</f>
        <v>0</v>
      </c>
      <c r="BH93" s="175">
        <f>IF(N93="sníž. přenesená",J93,0)</f>
        <v>0</v>
      </c>
      <c r="BI93" s="175">
        <f>IF(N93="nulová",J93,0)</f>
        <v>0</v>
      </c>
      <c r="BJ93" s="17" t="s">
        <v>83</v>
      </c>
      <c r="BK93" s="175">
        <f>ROUND(I93*H93,2)</f>
        <v>0</v>
      </c>
      <c r="BL93" s="17" t="s">
        <v>216</v>
      </c>
      <c r="BM93" s="174" t="s">
        <v>914</v>
      </c>
    </row>
    <row r="94" spans="1:65" s="12" customFormat="1" x14ac:dyDescent="0.2">
      <c r="B94" s="181"/>
      <c r="C94" s="182"/>
      <c r="D94" s="176" t="s">
        <v>220</v>
      </c>
      <c r="E94" s="183" t="s">
        <v>35</v>
      </c>
      <c r="F94" s="184" t="s">
        <v>1100</v>
      </c>
      <c r="G94" s="182"/>
      <c r="H94" s="185">
        <v>13120</v>
      </c>
      <c r="I94" s="186"/>
      <c r="J94" s="182"/>
      <c r="K94" s="182"/>
      <c r="L94" s="187"/>
      <c r="M94" s="188"/>
      <c r="N94" s="189"/>
      <c r="O94" s="189"/>
      <c r="P94" s="189"/>
      <c r="Q94" s="189"/>
      <c r="R94" s="189"/>
      <c r="S94" s="189"/>
      <c r="T94" s="190"/>
      <c r="AT94" s="191" t="s">
        <v>220</v>
      </c>
      <c r="AU94" s="191" t="s">
        <v>76</v>
      </c>
      <c r="AV94" s="12" t="s">
        <v>85</v>
      </c>
      <c r="AW94" s="12" t="s">
        <v>37</v>
      </c>
      <c r="AX94" s="12" t="s">
        <v>83</v>
      </c>
      <c r="AY94" s="191" t="s">
        <v>215</v>
      </c>
    </row>
    <row r="95" spans="1:65" s="2" customFormat="1" ht="16.5" customHeight="1" x14ac:dyDescent="0.2">
      <c r="A95" s="34"/>
      <c r="B95" s="35"/>
      <c r="C95" s="162" t="s">
        <v>216</v>
      </c>
      <c r="D95" s="162" t="s">
        <v>209</v>
      </c>
      <c r="E95" s="163" t="s">
        <v>336</v>
      </c>
      <c r="F95" s="164" t="s">
        <v>337</v>
      </c>
      <c r="G95" s="165" t="s">
        <v>212</v>
      </c>
      <c r="H95" s="166">
        <v>3280</v>
      </c>
      <c r="I95" s="167"/>
      <c r="J95" s="168">
        <f>ROUND(I95*H95,2)</f>
        <v>0</v>
      </c>
      <c r="K95" s="164" t="s">
        <v>213</v>
      </c>
      <c r="L95" s="169"/>
      <c r="M95" s="170" t="s">
        <v>35</v>
      </c>
      <c r="N95" s="171" t="s">
        <v>47</v>
      </c>
      <c r="O95" s="64"/>
      <c r="P95" s="172">
        <f>O95*H95</f>
        <v>0</v>
      </c>
      <c r="Q95" s="172">
        <v>1.8000000000000001E-4</v>
      </c>
      <c r="R95" s="172">
        <f>Q95*H95</f>
        <v>0.59040000000000004</v>
      </c>
      <c r="S95" s="172">
        <v>0</v>
      </c>
      <c r="T95" s="173">
        <f>S95*H95</f>
        <v>0</v>
      </c>
      <c r="U95" s="34"/>
      <c r="V95" s="34"/>
      <c r="W95" s="34"/>
      <c r="X95" s="34"/>
      <c r="Y95" s="34"/>
      <c r="Z95" s="34"/>
      <c r="AA95" s="34"/>
      <c r="AB95" s="34"/>
      <c r="AC95" s="34"/>
      <c r="AD95" s="34"/>
      <c r="AE95" s="34"/>
      <c r="AR95" s="174" t="s">
        <v>214</v>
      </c>
      <c r="AT95" s="174" t="s">
        <v>209</v>
      </c>
      <c r="AU95" s="174" t="s">
        <v>76</v>
      </c>
      <c r="AY95" s="17" t="s">
        <v>215</v>
      </c>
      <c r="BE95" s="175">
        <f>IF(N95="základní",J95,0)</f>
        <v>0</v>
      </c>
      <c r="BF95" s="175">
        <f>IF(N95="snížená",J95,0)</f>
        <v>0</v>
      </c>
      <c r="BG95" s="175">
        <f>IF(N95="zákl. přenesená",J95,0)</f>
        <v>0</v>
      </c>
      <c r="BH95" s="175">
        <f>IF(N95="sníž. přenesená",J95,0)</f>
        <v>0</v>
      </c>
      <c r="BI95" s="175">
        <f>IF(N95="nulová",J95,0)</f>
        <v>0</v>
      </c>
      <c r="BJ95" s="17" t="s">
        <v>83</v>
      </c>
      <c r="BK95" s="175">
        <f>ROUND(I95*H95,2)</f>
        <v>0</v>
      </c>
      <c r="BL95" s="17" t="s">
        <v>216</v>
      </c>
      <c r="BM95" s="174" t="s">
        <v>338</v>
      </c>
    </row>
    <row r="96" spans="1:65" s="12" customFormat="1" x14ac:dyDescent="0.2">
      <c r="B96" s="181"/>
      <c r="C96" s="182"/>
      <c r="D96" s="176" t="s">
        <v>220</v>
      </c>
      <c r="E96" s="183" t="s">
        <v>35</v>
      </c>
      <c r="F96" s="184" t="s">
        <v>1101</v>
      </c>
      <c r="G96" s="182"/>
      <c r="H96" s="185">
        <v>3280</v>
      </c>
      <c r="I96" s="186"/>
      <c r="J96" s="182"/>
      <c r="K96" s="182"/>
      <c r="L96" s="187"/>
      <c r="M96" s="188"/>
      <c r="N96" s="189"/>
      <c r="O96" s="189"/>
      <c r="P96" s="189"/>
      <c r="Q96" s="189"/>
      <c r="R96" s="189"/>
      <c r="S96" s="189"/>
      <c r="T96" s="190"/>
      <c r="AT96" s="191" t="s">
        <v>220</v>
      </c>
      <c r="AU96" s="191" t="s">
        <v>76</v>
      </c>
      <c r="AV96" s="12" t="s">
        <v>85</v>
      </c>
      <c r="AW96" s="12" t="s">
        <v>37</v>
      </c>
      <c r="AX96" s="12" t="s">
        <v>83</v>
      </c>
      <c r="AY96" s="191" t="s">
        <v>215</v>
      </c>
    </row>
    <row r="97" spans="1:65" s="2" customFormat="1" ht="16.5" customHeight="1" x14ac:dyDescent="0.2">
      <c r="A97" s="34"/>
      <c r="B97" s="35"/>
      <c r="C97" s="162" t="s">
        <v>237</v>
      </c>
      <c r="D97" s="162" t="s">
        <v>209</v>
      </c>
      <c r="E97" s="163" t="s">
        <v>341</v>
      </c>
      <c r="F97" s="164" t="s">
        <v>342</v>
      </c>
      <c r="G97" s="165" t="s">
        <v>212</v>
      </c>
      <c r="H97" s="166">
        <v>3280</v>
      </c>
      <c r="I97" s="167"/>
      <c r="J97" s="168">
        <f>ROUND(I97*H97,2)</f>
        <v>0</v>
      </c>
      <c r="K97" s="164" t="s">
        <v>213</v>
      </c>
      <c r="L97" s="169"/>
      <c r="M97" s="170" t="s">
        <v>35</v>
      </c>
      <c r="N97" s="171" t="s">
        <v>47</v>
      </c>
      <c r="O97" s="64"/>
      <c r="P97" s="172">
        <f>O97*H97</f>
        <v>0</v>
      </c>
      <c r="Q97" s="172">
        <v>9.0000000000000006E-5</v>
      </c>
      <c r="R97" s="172">
        <f>Q97*H97</f>
        <v>0.29520000000000002</v>
      </c>
      <c r="S97" s="172">
        <v>0</v>
      </c>
      <c r="T97" s="173">
        <f>S97*H97</f>
        <v>0</v>
      </c>
      <c r="U97" s="34"/>
      <c r="V97" s="34"/>
      <c r="W97" s="34"/>
      <c r="X97" s="34"/>
      <c r="Y97" s="34"/>
      <c r="Z97" s="34"/>
      <c r="AA97" s="34"/>
      <c r="AB97" s="34"/>
      <c r="AC97" s="34"/>
      <c r="AD97" s="34"/>
      <c r="AE97" s="34"/>
      <c r="AR97" s="174" t="s">
        <v>214</v>
      </c>
      <c r="AT97" s="174" t="s">
        <v>209</v>
      </c>
      <c r="AU97" s="174" t="s">
        <v>76</v>
      </c>
      <c r="AY97" s="17" t="s">
        <v>215</v>
      </c>
      <c r="BE97" s="175">
        <f>IF(N97="základní",J97,0)</f>
        <v>0</v>
      </c>
      <c r="BF97" s="175">
        <f>IF(N97="snížená",J97,0)</f>
        <v>0</v>
      </c>
      <c r="BG97" s="175">
        <f>IF(N97="zákl. přenesená",J97,0)</f>
        <v>0</v>
      </c>
      <c r="BH97" s="175">
        <f>IF(N97="sníž. přenesená",J97,0)</f>
        <v>0</v>
      </c>
      <c r="BI97" s="175">
        <f>IF(N97="nulová",J97,0)</f>
        <v>0</v>
      </c>
      <c r="BJ97" s="17" t="s">
        <v>83</v>
      </c>
      <c r="BK97" s="175">
        <f>ROUND(I97*H97,2)</f>
        <v>0</v>
      </c>
      <c r="BL97" s="17" t="s">
        <v>216</v>
      </c>
      <c r="BM97" s="174" t="s">
        <v>916</v>
      </c>
    </row>
    <row r="98" spans="1:65" s="12" customFormat="1" x14ac:dyDescent="0.2">
      <c r="B98" s="181"/>
      <c r="C98" s="182"/>
      <c r="D98" s="176" t="s">
        <v>220</v>
      </c>
      <c r="E98" s="183" t="s">
        <v>35</v>
      </c>
      <c r="F98" s="184" t="s">
        <v>1101</v>
      </c>
      <c r="G98" s="182"/>
      <c r="H98" s="185">
        <v>3280</v>
      </c>
      <c r="I98" s="186"/>
      <c r="J98" s="182"/>
      <c r="K98" s="182"/>
      <c r="L98" s="187"/>
      <c r="M98" s="188"/>
      <c r="N98" s="189"/>
      <c r="O98" s="189"/>
      <c r="P98" s="189"/>
      <c r="Q98" s="189"/>
      <c r="R98" s="189"/>
      <c r="S98" s="189"/>
      <c r="T98" s="190"/>
      <c r="AT98" s="191" t="s">
        <v>220</v>
      </c>
      <c r="AU98" s="191" t="s">
        <v>76</v>
      </c>
      <c r="AV98" s="12" t="s">
        <v>85</v>
      </c>
      <c r="AW98" s="12" t="s">
        <v>37</v>
      </c>
      <c r="AX98" s="12" t="s">
        <v>83</v>
      </c>
      <c r="AY98" s="191" t="s">
        <v>215</v>
      </c>
    </row>
    <row r="99" spans="1:65" s="2" customFormat="1" ht="16.5" customHeight="1" x14ac:dyDescent="0.2">
      <c r="A99" s="34"/>
      <c r="B99" s="35"/>
      <c r="C99" s="162" t="s">
        <v>242</v>
      </c>
      <c r="D99" s="162" t="s">
        <v>209</v>
      </c>
      <c r="E99" s="163" t="s">
        <v>357</v>
      </c>
      <c r="F99" s="164" t="s">
        <v>358</v>
      </c>
      <c r="G99" s="165" t="s">
        <v>353</v>
      </c>
      <c r="H99" s="166">
        <v>162</v>
      </c>
      <c r="I99" s="167"/>
      <c r="J99" s="168">
        <f>ROUND(I99*H99,2)</f>
        <v>0</v>
      </c>
      <c r="K99" s="164" t="s">
        <v>213</v>
      </c>
      <c r="L99" s="169"/>
      <c r="M99" s="170" t="s">
        <v>35</v>
      </c>
      <c r="N99" s="171" t="s">
        <v>47</v>
      </c>
      <c r="O99" s="64"/>
      <c r="P99" s="172">
        <f>O99*H99</f>
        <v>0</v>
      </c>
      <c r="Q99" s="172">
        <v>1</v>
      </c>
      <c r="R99" s="172">
        <f>Q99*H99</f>
        <v>162</v>
      </c>
      <c r="S99" s="172">
        <v>0</v>
      </c>
      <c r="T99" s="173">
        <f>S99*H99</f>
        <v>0</v>
      </c>
      <c r="U99" s="34"/>
      <c r="V99" s="34"/>
      <c r="W99" s="34"/>
      <c r="X99" s="34"/>
      <c r="Y99" s="34"/>
      <c r="Z99" s="34"/>
      <c r="AA99" s="34"/>
      <c r="AB99" s="34"/>
      <c r="AC99" s="34"/>
      <c r="AD99" s="34"/>
      <c r="AE99" s="34"/>
      <c r="AR99" s="174" t="s">
        <v>214</v>
      </c>
      <c r="AT99" s="174" t="s">
        <v>209</v>
      </c>
      <c r="AU99" s="174" t="s">
        <v>76</v>
      </c>
      <c r="AY99" s="17" t="s">
        <v>215</v>
      </c>
      <c r="BE99" s="175">
        <f>IF(N99="základní",J99,0)</f>
        <v>0</v>
      </c>
      <c r="BF99" s="175">
        <f>IF(N99="snížená",J99,0)</f>
        <v>0</v>
      </c>
      <c r="BG99" s="175">
        <f>IF(N99="zákl. přenesená",J99,0)</f>
        <v>0</v>
      </c>
      <c r="BH99" s="175">
        <f>IF(N99="sníž. přenesená",J99,0)</f>
        <v>0</v>
      </c>
      <c r="BI99" s="175">
        <f>IF(N99="nulová",J99,0)</f>
        <v>0</v>
      </c>
      <c r="BJ99" s="17" t="s">
        <v>83</v>
      </c>
      <c r="BK99" s="175">
        <f>ROUND(I99*H99,2)</f>
        <v>0</v>
      </c>
      <c r="BL99" s="17" t="s">
        <v>216</v>
      </c>
      <c r="BM99" s="174" t="s">
        <v>917</v>
      </c>
    </row>
    <row r="100" spans="1:65" s="2" customFormat="1" ht="19.5" x14ac:dyDescent="0.2">
      <c r="A100" s="34"/>
      <c r="B100" s="35"/>
      <c r="C100" s="36"/>
      <c r="D100" s="176" t="s">
        <v>218</v>
      </c>
      <c r="E100" s="36"/>
      <c r="F100" s="177" t="s">
        <v>1102</v>
      </c>
      <c r="G100" s="36"/>
      <c r="H100" s="36"/>
      <c r="I100" s="178"/>
      <c r="J100" s="36"/>
      <c r="K100" s="36"/>
      <c r="L100" s="39"/>
      <c r="M100" s="179"/>
      <c r="N100" s="180"/>
      <c r="O100" s="64"/>
      <c r="P100" s="64"/>
      <c r="Q100" s="64"/>
      <c r="R100" s="64"/>
      <c r="S100" s="64"/>
      <c r="T100" s="65"/>
      <c r="U100" s="34"/>
      <c r="V100" s="34"/>
      <c r="W100" s="34"/>
      <c r="X100" s="34"/>
      <c r="Y100" s="34"/>
      <c r="Z100" s="34"/>
      <c r="AA100" s="34"/>
      <c r="AB100" s="34"/>
      <c r="AC100" s="34"/>
      <c r="AD100" s="34"/>
      <c r="AE100" s="34"/>
      <c r="AT100" s="17" t="s">
        <v>218</v>
      </c>
      <c r="AU100" s="17" t="s">
        <v>76</v>
      </c>
    </row>
    <row r="101" spans="1:65" s="12" customFormat="1" x14ac:dyDescent="0.2">
      <c r="B101" s="181"/>
      <c r="C101" s="182"/>
      <c r="D101" s="176" t="s">
        <v>220</v>
      </c>
      <c r="E101" s="183" t="s">
        <v>35</v>
      </c>
      <c r="F101" s="184" t="s">
        <v>1103</v>
      </c>
      <c r="G101" s="182"/>
      <c r="H101" s="185">
        <v>162</v>
      </c>
      <c r="I101" s="186"/>
      <c r="J101" s="182"/>
      <c r="K101" s="182"/>
      <c r="L101" s="187"/>
      <c r="M101" s="188"/>
      <c r="N101" s="189"/>
      <c r="O101" s="189"/>
      <c r="P101" s="189"/>
      <c r="Q101" s="189"/>
      <c r="R101" s="189"/>
      <c r="S101" s="189"/>
      <c r="T101" s="190"/>
      <c r="AT101" s="191" t="s">
        <v>220</v>
      </c>
      <c r="AU101" s="191" t="s">
        <v>76</v>
      </c>
      <c r="AV101" s="12" t="s">
        <v>85</v>
      </c>
      <c r="AW101" s="12" t="s">
        <v>37</v>
      </c>
      <c r="AX101" s="12" t="s">
        <v>83</v>
      </c>
      <c r="AY101" s="191" t="s">
        <v>215</v>
      </c>
    </row>
    <row r="102" spans="1:65" s="13" customFormat="1" ht="25.9" customHeight="1" x14ac:dyDescent="0.2">
      <c r="B102" s="192"/>
      <c r="C102" s="193"/>
      <c r="D102" s="194" t="s">
        <v>75</v>
      </c>
      <c r="E102" s="195" t="s">
        <v>362</v>
      </c>
      <c r="F102" s="195" t="s">
        <v>363</v>
      </c>
      <c r="G102" s="193"/>
      <c r="H102" s="193"/>
      <c r="I102" s="196"/>
      <c r="J102" s="197">
        <f>BK102</f>
        <v>0</v>
      </c>
      <c r="K102" s="193"/>
      <c r="L102" s="198"/>
      <c r="M102" s="199"/>
      <c r="N102" s="200"/>
      <c r="O102" s="200"/>
      <c r="P102" s="201">
        <f>P103</f>
        <v>0</v>
      </c>
      <c r="Q102" s="200"/>
      <c r="R102" s="201">
        <f>R103</f>
        <v>0</v>
      </c>
      <c r="S102" s="200"/>
      <c r="T102" s="202">
        <f>T103</f>
        <v>0</v>
      </c>
      <c r="AR102" s="203" t="s">
        <v>83</v>
      </c>
      <c r="AT102" s="204" t="s">
        <v>75</v>
      </c>
      <c r="AU102" s="204" t="s">
        <v>76</v>
      </c>
      <c r="AY102" s="203" t="s">
        <v>215</v>
      </c>
      <c r="BK102" s="205">
        <f>BK103</f>
        <v>0</v>
      </c>
    </row>
    <row r="103" spans="1:65" s="13" customFormat="1" ht="22.9" customHeight="1" x14ac:dyDescent="0.2">
      <c r="B103" s="192"/>
      <c r="C103" s="193"/>
      <c r="D103" s="194" t="s">
        <v>75</v>
      </c>
      <c r="E103" s="206" t="s">
        <v>237</v>
      </c>
      <c r="F103" s="206" t="s">
        <v>364</v>
      </c>
      <c r="G103" s="193"/>
      <c r="H103" s="193"/>
      <c r="I103" s="196"/>
      <c r="J103" s="207">
        <f>BK103</f>
        <v>0</v>
      </c>
      <c r="K103" s="193"/>
      <c r="L103" s="198"/>
      <c r="M103" s="199"/>
      <c r="N103" s="200"/>
      <c r="O103" s="200"/>
      <c r="P103" s="201">
        <f>SUM(P104:P128)</f>
        <v>0</v>
      </c>
      <c r="Q103" s="200"/>
      <c r="R103" s="201">
        <f>SUM(R104:R128)</f>
        <v>0</v>
      </c>
      <c r="S103" s="200"/>
      <c r="T103" s="202">
        <f>SUM(T104:T128)</f>
        <v>0</v>
      </c>
      <c r="AR103" s="203" t="s">
        <v>83</v>
      </c>
      <c r="AT103" s="204" t="s">
        <v>75</v>
      </c>
      <c r="AU103" s="204" t="s">
        <v>83</v>
      </c>
      <c r="AY103" s="203" t="s">
        <v>215</v>
      </c>
      <c r="BK103" s="205">
        <f>SUM(BK104:BK128)</f>
        <v>0</v>
      </c>
    </row>
    <row r="104" spans="1:65" s="2" customFormat="1" ht="44.25" customHeight="1" x14ac:dyDescent="0.2">
      <c r="A104" s="34"/>
      <c r="B104" s="35"/>
      <c r="C104" s="208" t="s">
        <v>247</v>
      </c>
      <c r="D104" s="208" t="s">
        <v>366</v>
      </c>
      <c r="E104" s="209" t="s">
        <v>920</v>
      </c>
      <c r="F104" s="210" t="s">
        <v>921</v>
      </c>
      <c r="G104" s="211" t="s">
        <v>212</v>
      </c>
      <c r="H104" s="212">
        <v>3280</v>
      </c>
      <c r="I104" s="213"/>
      <c r="J104" s="214">
        <f>ROUND(I104*H104,2)</f>
        <v>0</v>
      </c>
      <c r="K104" s="210" t="s">
        <v>213</v>
      </c>
      <c r="L104" s="39"/>
      <c r="M104" s="215" t="s">
        <v>35</v>
      </c>
      <c r="N104" s="216" t="s">
        <v>47</v>
      </c>
      <c r="O104" s="64"/>
      <c r="P104" s="172">
        <f>O104*H104</f>
        <v>0</v>
      </c>
      <c r="Q104" s="172">
        <v>0</v>
      </c>
      <c r="R104" s="172">
        <f>Q104*H104</f>
        <v>0</v>
      </c>
      <c r="S104" s="172">
        <v>0</v>
      </c>
      <c r="T104" s="173">
        <f>S104*H104</f>
        <v>0</v>
      </c>
      <c r="U104" s="34"/>
      <c r="V104" s="34"/>
      <c r="W104" s="34"/>
      <c r="X104" s="34"/>
      <c r="Y104" s="34"/>
      <c r="Z104" s="34"/>
      <c r="AA104" s="34"/>
      <c r="AB104" s="34"/>
      <c r="AC104" s="34"/>
      <c r="AD104" s="34"/>
      <c r="AE104" s="34"/>
      <c r="AR104" s="174" t="s">
        <v>216</v>
      </c>
      <c r="AT104" s="174" t="s">
        <v>366</v>
      </c>
      <c r="AU104" s="174" t="s">
        <v>85</v>
      </c>
      <c r="AY104" s="17" t="s">
        <v>215</v>
      </c>
      <c r="BE104" s="175">
        <f>IF(N104="základní",J104,0)</f>
        <v>0</v>
      </c>
      <c r="BF104" s="175">
        <f>IF(N104="snížená",J104,0)</f>
        <v>0</v>
      </c>
      <c r="BG104" s="175">
        <f>IF(N104="zákl. přenesená",J104,0)</f>
        <v>0</v>
      </c>
      <c r="BH104" s="175">
        <f>IF(N104="sníž. přenesená",J104,0)</f>
        <v>0</v>
      </c>
      <c r="BI104" s="175">
        <f>IF(N104="nulová",J104,0)</f>
        <v>0</v>
      </c>
      <c r="BJ104" s="17" t="s">
        <v>83</v>
      </c>
      <c r="BK104" s="175">
        <f>ROUND(I104*H104,2)</f>
        <v>0</v>
      </c>
      <c r="BL104" s="17" t="s">
        <v>216</v>
      </c>
      <c r="BM104" s="174" t="s">
        <v>922</v>
      </c>
    </row>
    <row r="105" spans="1:65" s="2" customFormat="1" ht="19.5" x14ac:dyDescent="0.2">
      <c r="A105" s="34"/>
      <c r="B105" s="35"/>
      <c r="C105" s="36"/>
      <c r="D105" s="176" t="s">
        <v>218</v>
      </c>
      <c r="E105" s="36"/>
      <c r="F105" s="177" t="s">
        <v>1104</v>
      </c>
      <c r="G105" s="36"/>
      <c r="H105" s="36"/>
      <c r="I105" s="178"/>
      <c r="J105" s="36"/>
      <c r="K105" s="36"/>
      <c r="L105" s="39"/>
      <c r="M105" s="179"/>
      <c r="N105" s="180"/>
      <c r="O105" s="64"/>
      <c r="P105" s="64"/>
      <c r="Q105" s="64"/>
      <c r="R105" s="64"/>
      <c r="S105" s="64"/>
      <c r="T105" s="65"/>
      <c r="U105" s="34"/>
      <c r="V105" s="34"/>
      <c r="W105" s="34"/>
      <c r="X105" s="34"/>
      <c r="Y105" s="34"/>
      <c r="Z105" s="34"/>
      <c r="AA105" s="34"/>
      <c r="AB105" s="34"/>
      <c r="AC105" s="34"/>
      <c r="AD105" s="34"/>
      <c r="AE105" s="34"/>
      <c r="AT105" s="17" t="s">
        <v>218</v>
      </c>
      <c r="AU105" s="17" t="s">
        <v>85</v>
      </c>
    </row>
    <row r="106" spans="1:65" s="12" customFormat="1" x14ac:dyDescent="0.2">
      <c r="B106" s="181"/>
      <c r="C106" s="182"/>
      <c r="D106" s="176" t="s">
        <v>220</v>
      </c>
      <c r="E106" s="183" t="s">
        <v>35</v>
      </c>
      <c r="F106" s="184" t="s">
        <v>1105</v>
      </c>
      <c r="G106" s="182"/>
      <c r="H106" s="185">
        <v>3280</v>
      </c>
      <c r="I106" s="186"/>
      <c r="J106" s="182"/>
      <c r="K106" s="182"/>
      <c r="L106" s="187"/>
      <c r="M106" s="188"/>
      <c r="N106" s="189"/>
      <c r="O106" s="189"/>
      <c r="P106" s="189"/>
      <c r="Q106" s="189"/>
      <c r="R106" s="189"/>
      <c r="S106" s="189"/>
      <c r="T106" s="190"/>
      <c r="AT106" s="191" t="s">
        <v>220</v>
      </c>
      <c r="AU106" s="191" t="s">
        <v>85</v>
      </c>
      <c r="AV106" s="12" t="s">
        <v>85</v>
      </c>
      <c r="AW106" s="12" t="s">
        <v>37</v>
      </c>
      <c r="AX106" s="12" t="s">
        <v>83</v>
      </c>
      <c r="AY106" s="191" t="s">
        <v>215</v>
      </c>
    </row>
    <row r="107" spans="1:65" s="2" customFormat="1" ht="36" x14ac:dyDescent="0.2">
      <c r="A107" s="34"/>
      <c r="B107" s="35"/>
      <c r="C107" s="208" t="s">
        <v>214</v>
      </c>
      <c r="D107" s="208" t="s">
        <v>366</v>
      </c>
      <c r="E107" s="209" t="s">
        <v>845</v>
      </c>
      <c r="F107" s="210" t="s">
        <v>846</v>
      </c>
      <c r="G107" s="211" t="s">
        <v>381</v>
      </c>
      <c r="H107" s="212">
        <v>108</v>
      </c>
      <c r="I107" s="213"/>
      <c r="J107" s="214">
        <f>ROUND(I107*H107,2)</f>
        <v>0</v>
      </c>
      <c r="K107" s="210" t="s">
        <v>213</v>
      </c>
      <c r="L107" s="39"/>
      <c r="M107" s="215" t="s">
        <v>35</v>
      </c>
      <c r="N107" s="216" t="s">
        <v>47</v>
      </c>
      <c r="O107" s="64"/>
      <c r="P107" s="172">
        <f>O107*H107</f>
        <v>0</v>
      </c>
      <c r="Q107" s="172">
        <v>0</v>
      </c>
      <c r="R107" s="172">
        <f>Q107*H107</f>
        <v>0</v>
      </c>
      <c r="S107" s="172">
        <v>0</v>
      </c>
      <c r="T107" s="173">
        <f>S107*H107</f>
        <v>0</v>
      </c>
      <c r="U107" s="34"/>
      <c r="V107" s="34"/>
      <c r="W107" s="34"/>
      <c r="X107" s="34"/>
      <c r="Y107" s="34"/>
      <c r="Z107" s="34"/>
      <c r="AA107" s="34"/>
      <c r="AB107" s="34"/>
      <c r="AC107" s="34"/>
      <c r="AD107" s="34"/>
      <c r="AE107" s="34"/>
      <c r="AR107" s="174" t="s">
        <v>216</v>
      </c>
      <c r="AT107" s="174" t="s">
        <v>366</v>
      </c>
      <c r="AU107" s="174" t="s">
        <v>85</v>
      </c>
      <c r="AY107" s="17" t="s">
        <v>215</v>
      </c>
      <c r="BE107" s="175">
        <f>IF(N107="základní",J107,0)</f>
        <v>0</v>
      </c>
      <c r="BF107" s="175">
        <f>IF(N107="snížená",J107,0)</f>
        <v>0</v>
      </c>
      <c r="BG107" s="175">
        <f>IF(N107="zákl. přenesená",J107,0)</f>
        <v>0</v>
      </c>
      <c r="BH107" s="175">
        <f>IF(N107="sníž. přenesená",J107,0)</f>
        <v>0</v>
      </c>
      <c r="BI107" s="175">
        <f>IF(N107="nulová",J107,0)</f>
        <v>0</v>
      </c>
      <c r="BJ107" s="17" t="s">
        <v>83</v>
      </c>
      <c r="BK107" s="175">
        <f>ROUND(I107*H107,2)</f>
        <v>0</v>
      </c>
      <c r="BL107" s="17" t="s">
        <v>216</v>
      </c>
      <c r="BM107" s="174" t="s">
        <v>934</v>
      </c>
    </row>
    <row r="108" spans="1:65" s="2" customFormat="1" ht="19.5" x14ac:dyDescent="0.2">
      <c r="A108" s="34"/>
      <c r="B108" s="35"/>
      <c r="C108" s="36"/>
      <c r="D108" s="176" t="s">
        <v>218</v>
      </c>
      <c r="E108" s="36"/>
      <c r="F108" s="177" t="s">
        <v>1008</v>
      </c>
      <c r="G108" s="36"/>
      <c r="H108" s="36"/>
      <c r="I108" s="178"/>
      <c r="J108" s="36"/>
      <c r="K108" s="36"/>
      <c r="L108" s="39"/>
      <c r="M108" s="179"/>
      <c r="N108" s="180"/>
      <c r="O108" s="64"/>
      <c r="P108" s="64"/>
      <c r="Q108" s="64"/>
      <c r="R108" s="64"/>
      <c r="S108" s="64"/>
      <c r="T108" s="65"/>
      <c r="U108" s="34"/>
      <c r="V108" s="34"/>
      <c r="W108" s="34"/>
      <c r="X108" s="34"/>
      <c r="Y108" s="34"/>
      <c r="Z108" s="34"/>
      <c r="AA108" s="34"/>
      <c r="AB108" s="34"/>
      <c r="AC108" s="34"/>
      <c r="AD108" s="34"/>
      <c r="AE108" s="34"/>
      <c r="AT108" s="17" t="s">
        <v>218</v>
      </c>
      <c r="AU108" s="17" t="s">
        <v>85</v>
      </c>
    </row>
    <row r="109" spans="1:65" s="12" customFormat="1" x14ac:dyDescent="0.2">
      <c r="B109" s="181"/>
      <c r="C109" s="182"/>
      <c r="D109" s="176" t="s">
        <v>220</v>
      </c>
      <c r="E109" s="183" t="s">
        <v>35</v>
      </c>
      <c r="F109" s="184" t="s">
        <v>1106</v>
      </c>
      <c r="G109" s="182"/>
      <c r="H109" s="185">
        <v>108</v>
      </c>
      <c r="I109" s="186"/>
      <c r="J109" s="182"/>
      <c r="K109" s="182"/>
      <c r="L109" s="187"/>
      <c r="M109" s="188"/>
      <c r="N109" s="189"/>
      <c r="O109" s="189"/>
      <c r="P109" s="189"/>
      <c r="Q109" s="189"/>
      <c r="R109" s="189"/>
      <c r="S109" s="189"/>
      <c r="T109" s="190"/>
      <c r="AT109" s="191" t="s">
        <v>220</v>
      </c>
      <c r="AU109" s="191" t="s">
        <v>85</v>
      </c>
      <c r="AV109" s="12" t="s">
        <v>85</v>
      </c>
      <c r="AW109" s="12" t="s">
        <v>37</v>
      </c>
      <c r="AX109" s="12" t="s">
        <v>83</v>
      </c>
      <c r="AY109" s="191" t="s">
        <v>215</v>
      </c>
    </row>
    <row r="110" spans="1:65" s="2" customFormat="1" ht="24" x14ac:dyDescent="0.2">
      <c r="A110" s="34"/>
      <c r="B110" s="35"/>
      <c r="C110" s="208" t="s">
        <v>255</v>
      </c>
      <c r="D110" s="208" t="s">
        <v>366</v>
      </c>
      <c r="E110" s="209" t="s">
        <v>426</v>
      </c>
      <c r="F110" s="210" t="s">
        <v>427</v>
      </c>
      <c r="G110" s="211" t="s">
        <v>212</v>
      </c>
      <c r="H110" s="212">
        <v>8</v>
      </c>
      <c r="I110" s="213"/>
      <c r="J110" s="214">
        <f>ROUND(I110*H110,2)</f>
        <v>0</v>
      </c>
      <c r="K110" s="210" t="s">
        <v>213</v>
      </c>
      <c r="L110" s="39"/>
      <c r="M110" s="215" t="s">
        <v>35</v>
      </c>
      <c r="N110" s="216" t="s">
        <v>47</v>
      </c>
      <c r="O110" s="64"/>
      <c r="P110" s="172">
        <f>O110*H110</f>
        <v>0</v>
      </c>
      <c r="Q110" s="172">
        <v>0</v>
      </c>
      <c r="R110" s="172">
        <f>Q110*H110</f>
        <v>0</v>
      </c>
      <c r="S110" s="172">
        <v>0</v>
      </c>
      <c r="T110" s="173">
        <f>S110*H110</f>
        <v>0</v>
      </c>
      <c r="U110" s="34"/>
      <c r="V110" s="34"/>
      <c r="W110" s="34"/>
      <c r="X110" s="34"/>
      <c r="Y110" s="34"/>
      <c r="Z110" s="34"/>
      <c r="AA110" s="34"/>
      <c r="AB110" s="34"/>
      <c r="AC110" s="34"/>
      <c r="AD110" s="34"/>
      <c r="AE110" s="34"/>
      <c r="AR110" s="174" t="s">
        <v>216</v>
      </c>
      <c r="AT110" s="174" t="s">
        <v>366</v>
      </c>
      <c r="AU110" s="174" t="s">
        <v>85</v>
      </c>
      <c r="AY110" s="17" t="s">
        <v>215</v>
      </c>
      <c r="BE110" s="175">
        <f>IF(N110="základní",J110,0)</f>
        <v>0</v>
      </c>
      <c r="BF110" s="175">
        <f>IF(N110="snížená",J110,0)</f>
        <v>0</v>
      </c>
      <c r="BG110" s="175">
        <f>IF(N110="zákl. přenesená",J110,0)</f>
        <v>0</v>
      </c>
      <c r="BH110" s="175">
        <f>IF(N110="sníž. přenesená",J110,0)</f>
        <v>0</v>
      </c>
      <c r="BI110" s="175">
        <f>IF(N110="nulová",J110,0)</f>
        <v>0</v>
      </c>
      <c r="BJ110" s="17" t="s">
        <v>83</v>
      </c>
      <c r="BK110" s="175">
        <f>ROUND(I110*H110,2)</f>
        <v>0</v>
      </c>
      <c r="BL110" s="17" t="s">
        <v>216</v>
      </c>
      <c r="BM110" s="174" t="s">
        <v>428</v>
      </c>
    </row>
    <row r="111" spans="1:65" s="12" customFormat="1" x14ac:dyDescent="0.2">
      <c r="B111" s="181"/>
      <c r="C111" s="182"/>
      <c r="D111" s="176" t="s">
        <v>220</v>
      </c>
      <c r="E111" s="183" t="s">
        <v>35</v>
      </c>
      <c r="F111" s="184" t="s">
        <v>1107</v>
      </c>
      <c r="G111" s="182"/>
      <c r="H111" s="185">
        <v>8</v>
      </c>
      <c r="I111" s="186"/>
      <c r="J111" s="182"/>
      <c r="K111" s="182"/>
      <c r="L111" s="187"/>
      <c r="M111" s="188"/>
      <c r="N111" s="189"/>
      <c r="O111" s="189"/>
      <c r="P111" s="189"/>
      <c r="Q111" s="189"/>
      <c r="R111" s="189"/>
      <c r="S111" s="189"/>
      <c r="T111" s="190"/>
      <c r="AT111" s="191" t="s">
        <v>220</v>
      </c>
      <c r="AU111" s="191" t="s">
        <v>85</v>
      </c>
      <c r="AV111" s="12" t="s">
        <v>85</v>
      </c>
      <c r="AW111" s="12" t="s">
        <v>37</v>
      </c>
      <c r="AX111" s="12" t="s">
        <v>83</v>
      </c>
      <c r="AY111" s="191" t="s">
        <v>215</v>
      </c>
    </row>
    <row r="112" spans="1:65" s="2" customFormat="1" ht="48" x14ac:dyDescent="0.2">
      <c r="A112" s="34"/>
      <c r="B112" s="35"/>
      <c r="C112" s="208" t="s">
        <v>259</v>
      </c>
      <c r="D112" s="208" t="s">
        <v>366</v>
      </c>
      <c r="E112" s="209" t="s">
        <v>442</v>
      </c>
      <c r="F112" s="210" t="s">
        <v>443</v>
      </c>
      <c r="G112" s="211" t="s">
        <v>402</v>
      </c>
      <c r="H112" s="212">
        <v>2100</v>
      </c>
      <c r="I112" s="213"/>
      <c r="J112" s="214">
        <f>ROUND(I112*H112,2)</f>
        <v>0</v>
      </c>
      <c r="K112" s="210" t="s">
        <v>213</v>
      </c>
      <c r="L112" s="39"/>
      <c r="M112" s="215" t="s">
        <v>35</v>
      </c>
      <c r="N112" s="216" t="s">
        <v>47</v>
      </c>
      <c r="O112" s="64"/>
      <c r="P112" s="172">
        <f>O112*H112</f>
        <v>0</v>
      </c>
      <c r="Q112" s="172">
        <v>0</v>
      </c>
      <c r="R112" s="172">
        <f>Q112*H112</f>
        <v>0</v>
      </c>
      <c r="S112" s="172">
        <v>0</v>
      </c>
      <c r="T112" s="173">
        <f>S112*H112</f>
        <v>0</v>
      </c>
      <c r="U112" s="34"/>
      <c r="V112" s="34"/>
      <c r="W112" s="34"/>
      <c r="X112" s="34"/>
      <c r="Y112" s="34"/>
      <c r="Z112" s="34"/>
      <c r="AA112" s="34"/>
      <c r="AB112" s="34"/>
      <c r="AC112" s="34"/>
      <c r="AD112" s="34"/>
      <c r="AE112" s="34"/>
      <c r="AR112" s="174" t="s">
        <v>216</v>
      </c>
      <c r="AT112" s="174" t="s">
        <v>366</v>
      </c>
      <c r="AU112" s="174" t="s">
        <v>85</v>
      </c>
      <c r="AY112" s="17" t="s">
        <v>215</v>
      </c>
      <c r="BE112" s="175">
        <f>IF(N112="základní",J112,0)</f>
        <v>0</v>
      </c>
      <c r="BF112" s="175">
        <f>IF(N112="snížená",J112,0)</f>
        <v>0</v>
      </c>
      <c r="BG112" s="175">
        <f>IF(N112="zákl. přenesená",J112,0)</f>
        <v>0</v>
      </c>
      <c r="BH112" s="175">
        <f>IF(N112="sníž. přenesená",J112,0)</f>
        <v>0</v>
      </c>
      <c r="BI112" s="175">
        <f>IF(N112="nulová",J112,0)</f>
        <v>0</v>
      </c>
      <c r="BJ112" s="17" t="s">
        <v>83</v>
      </c>
      <c r="BK112" s="175">
        <f>ROUND(I112*H112,2)</f>
        <v>0</v>
      </c>
      <c r="BL112" s="17" t="s">
        <v>216</v>
      </c>
      <c r="BM112" s="174" t="s">
        <v>849</v>
      </c>
    </row>
    <row r="113" spans="1:65" s="2" customFormat="1" ht="19.5" x14ac:dyDescent="0.2">
      <c r="A113" s="34"/>
      <c r="B113" s="35"/>
      <c r="C113" s="36"/>
      <c r="D113" s="176" t="s">
        <v>218</v>
      </c>
      <c r="E113" s="36"/>
      <c r="F113" s="177" t="s">
        <v>1108</v>
      </c>
      <c r="G113" s="36"/>
      <c r="H113" s="36"/>
      <c r="I113" s="178"/>
      <c r="J113" s="36"/>
      <c r="K113" s="36"/>
      <c r="L113" s="39"/>
      <c r="M113" s="179"/>
      <c r="N113" s="180"/>
      <c r="O113" s="64"/>
      <c r="P113" s="64"/>
      <c r="Q113" s="64"/>
      <c r="R113" s="64"/>
      <c r="S113" s="64"/>
      <c r="T113" s="65"/>
      <c r="U113" s="34"/>
      <c r="V113" s="34"/>
      <c r="W113" s="34"/>
      <c r="X113" s="34"/>
      <c r="Y113" s="34"/>
      <c r="Z113" s="34"/>
      <c r="AA113" s="34"/>
      <c r="AB113" s="34"/>
      <c r="AC113" s="34"/>
      <c r="AD113" s="34"/>
      <c r="AE113" s="34"/>
      <c r="AT113" s="17" t="s">
        <v>218</v>
      </c>
      <c r="AU113" s="17" t="s">
        <v>85</v>
      </c>
    </row>
    <row r="114" spans="1:65" s="12" customFormat="1" x14ac:dyDescent="0.2">
      <c r="B114" s="181"/>
      <c r="C114" s="182"/>
      <c r="D114" s="176" t="s">
        <v>220</v>
      </c>
      <c r="E114" s="183" t="s">
        <v>35</v>
      </c>
      <c r="F114" s="184" t="s">
        <v>1109</v>
      </c>
      <c r="G114" s="182"/>
      <c r="H114" s="185">
        <v>2100</v>
      </c>
      <c r="I114" s="186"/>
      <c r="J114" s="182"/>
      <c r="K114" s="182"/>
      <c r="L114" s="187"/>
      <c r="M114" s="188"/>
      <c r="N114" s="189"/>
      <c r="O114" s="189"/>
      <c r="P114" s="189"/>
      <c r="Q114" s="189"/>
      <c r="R114" s="189"/>
      <c r="S114" s="189"/>
      <c r="T114" s="190"/>
      <c r="AT114" s="191" t="s">
        <v>220</v>
      </c>
      <c r="AU114" s="191" t="s">
        <v>85</v>
      </c>
      <c r="AV114" s="12" t="s">
        <v>85</v>
      </c>
      <c r="AW114" s="12" t="s">
        <v>37</v>
      </c>
      <c r="AX114" s="12" t="s">
        <v>83</v>
      </c>
      <c r="AY114" s="191" t="s">
        <v>215</v>
      </c>
    </row>
    <row r="115" spans="1:65" s="2" customFormat="1" ht="48" x14ac:dyDescent="0.2">
      <c r="A115" s="34"/>
      <c r="B115" s="35"/>
      <c r="C115" s="208" t="s">
        <v>263</v>
      </c>
      <c r="D115" s="208" t="s">
        <v>366</v>
      </c>
      <c r="E115" s="209" t="s">
        <v>447</v>
      </c>
      <c r="F115" s="210" t="s">
        <v>448</v>
      </c>
      <c r="G115" s="211" t="s">
        <v>402</v>
      </c>
      <c r="H115" s="212">
        <v>2100</v>
      </c>
      <c r="I115" s="213"/>
      <c r="J115" s="214">
        <f>ROUND(I115*H115,2)</f>
        <v>0</v>
      </c>
      <c r="K115" s="210" t="s">
        <v>213</v>
      </c>
      <c r="L115" s="39"/>
      <c r="M115" s="215" t="s">
        <v>35</v>
      </c>
      <c r="N115" s="216" t="s">
        <v>47</v>
      </c>
      <c r="O115" s="64"/>
      <c r="P115" s="172">
        <f>O115*H115</f>
        <v>0</v>
      </c>
      <c r="Q115" s="172">
        <v>0</v>
      </c>
      <c r="R115" s="172">
        <f>Q115*H115</f>
        <v>0</v>
      </c>
      <c r="S115" s="172">
        <v>0</v>
      </c>
      <c r="T115" s="173">
        <f>S115*H115</f>
        <v>0</v>
      </c>
      <c r="U115" s="34"/>
      <c r="V115" s="34"/>
      <c r="W115" s="34"/>
      <c r="X115" s="34"/>
      <c r="Y115" s="34"/>
      <c r="Z115" s="34"/>
      <c r="AA115" s="34"/>
      <c r="AB115" s="34"/>
      <c r="AC115" s="34"/>
      <c r="AD115" s="34"/>
      <c r="AE115" s="34"/>
      <c r="AR115" s="174" t="s">
        <v>216</v>
      </c>
      <c r="AT115" s="174" t="s">
        <v>366</v>
      </c>
      <c r="AU115" s="174" t="s">
        <v>85</v>
      </c>
      <c r="AY115" s="17" t="s">
        <v>215</v>
      </c>
      <c r="BE115" s="175">
        <f>IF(N115="základní",J115,0)</f>
        <v>0</v>
      </c>
      <c r="BF115" s="175">
        <f>IF(N115="snížená",J115,0)</f>
        <v>0</v>
      </c>
      <c r="BG115" s="175">
        <f>IF(N115="zákl. přenesená",J115,0)</f>
        <v>0</v>
      </c>
      <c r="BH115" s="175">
        <f>IF(N115="sníž. přenesená",J115,0)</f>
        <v>0</v>
      </c>
      <c r="BI115" s="175">
        <f>IF(N115="nulová",J115,0)</f>
        <v>0</v>
      </c>
      <c r="BJ115" s="17" t="s">
        <v>83</v>
      </c>
      <c r="BK115" s="175">
        <f>ROUND(I115*H115,2)</f>
        <v>0</v>
      </c>
      <c r="BL115" s="17" t="s">
        <v>216</v>
      </c>
      <c r="BM115" s="174" t="s">
        <v>851</v>
      </c>
    </row>
    <row r="116" spans="1:65" s="2" customFormat="1" ht="19.5" x14ac:dyDescent="0.2">
      <c r="A116" s="34"/>
      <c r="B116" s="35"/>
      <c r="C116" s="36"/>
      <c r="D116" s="176" t="s">
        <v>218</v>
      </c>
      <c r="E116" s="36"/>
      <c r="F116" s="177" t="s">
        <v>1108</v>
      </c>
      <c r="G116" s="36"/>
      <c r="H116" s="36"/>
      <c r="I116" s="178"/>
      <c r="J116" s="36"/>
      <c r="K116" s="36"/>
      <c r="L116" s="39"/>
      <c r="M116" s="179"/>
      <c r="N116" s="180"/>
      <c r="O116" s="64"/>
      <c r="P116" s="64"/>
      <c r="Q116" s="64"/>
      <c r="R116" s="64"/>
      <c r="S116" s="64"/>
      <c r="T116" s="65"/>
      <c r="U116" s="34"/>
      <c r="V116" s="34"/>
      <c r="W116" s="34"/>
      <c r="X116" s="34"/>
      <c r="Y116" s="34"/>
      <c r="Z116" s="34"/>
      <c r="AA116" s="34"/>
      <c r="AB116" s="34"/>
      <c r="AC116" s="34"/>
      <c r="AD116" s="34"/>
      <c r="AE116" s="34"/>
      <c r="AT116" s="17" t="s">
        <v>218</v>
      </c>
      <c r="AU116" s="17" t="s">
        <v>85</v>
      </c>
    </row>
    <row r="117" spans="1:65" s="12" customFormat="1" x14ac:dyDescent="0.2">
      <c r="B117" s="181"/>
      <c r="C117" s="182"/>
      <c r="D117" s="176" t="s">
        <v>220</v>
      </c>
      <c r="E117" s="183" t="s">
        <v>35</v>
      </c>
      <c r="F117" s="184" t="s">
        <v>1109</v>
      </c>
      <c r="G117" s="182"/>
      <c r="H117" s="185">
        <v>2100</v>
      </c>
      <c r="I117" s="186"/>
      <c r="J117" s="182"/>
      <c r="K117" s="182"/>
      <c r="L117" s="187"/>
      <c r="M117" s="188"/>
      <c r="N117" s="189"/>
      <c r="O117" s="189"/>
      <c r="P117" s="189"/>
      <c r="Q117" s="189"/>
      <c r="R117" s="189"/>
      <c r="S117" s="189"/>
      <c r="T117" s="190"/>
      <c r="AT117" s="191" t="s">
        <v>220</v>
      </c>
      <c r="AU117" s="191" t="s">
        <v>85</v>
      </c>
      <c r="AV117" s="12" t="s">
        <v>85</v>
      </c>
      <c r="AW117" s="12" t="s">
        <v>37</v>
      </c>
      <c r="AX117" s="12" t="s">
        <v>83</v>
      </c>
      <c r="AY117" s="191" t="s">
        <v>215</v>
      </c>
    </row>
    <row r="118" spans="1:65" s="2" customFormat="1" ht="55.5" customHeight="1" x14ac:dyDescent="0.2">
      <c r="A118" s="34"/>
      <c r="B118" s="35"/>
      <c r="C118" s="208" t="s">
        <v>267</v>
      </c>
      <c r="D118" s="208" t="s">
        <v>366</v>
      </c>
      <c r="E118" s="209" t="s">
        <v>436</v>
      </c>
      <c r="F118" s="210" t="s">
        <v>437</v>
      </c>
      <c r="G118" s="211" t="s">
        <v>438</v>
      </c>
      <c r="H118" s="212">
        <v>8</v>
      </c>
      <c r="I118" s="213"/>
      <c r="J118" s="214">
        <f>ROUND(I118*H118,2)</f>
        <v>0</v>
      </c>
      <c r="K118" s="210" t="s">
        <v>213</v>
      </c>
      <c r="L118" s="39"/>
      <c r="M118" s="215" t="s">
        <v>35</v>
      </c>
      <c r="N118" s="216" t="s">
        <v>47</v>
      </c>
      <c r="O118" s="64"/>
      <c r="P118" s="172">
        <f>O118*H118</f>
        <v>0</v>
      </c>
      <c r="Q118" s="172">
        <v>0</v>
      </c>
      <c r="R118" s="172">
        <f>Q118*H118</f>
        <v>0</v>
      </c>
      <c r="S118" s="172">
        <v>0</v>
      </c>
      <c r="T118" s="173">
        <f>S118*H118</f>
        <v>0</v>
      </c>
      <c r="U118" s="34"/>
      <c r="V118" s="34"/>
      <c r="W118" s="34"/>
      <c r="X118" s="34"/>
      <c r="Y118" s="34"/>
      <c r="Z118" s="34"/>
      <c r="AA118" s="34"/>
      <c r="AB118" s="34"/>
      <c r="AC118" s="34"/>
      <c r="AD118" s="34"/>
      <c r="AE118" s="34"/>
      <c r="AR118" s="174" t="s">
        <v>216</v>
      </c>
      <c r="AT118" s="174" t="s">
        <v>366</v>
      </c>
      <c r="AU118" s="174" t="s">
        <v>85</v>
      </c>
      <c r="AY118" s="17" t="s">
        <v>215</v>
      </c>
      <c r="BE118" s="175">
        <f>IF(N118="základní",J118,0)</f>
        <v>0</v>
      </c>
      <c r="BF118" s="175">
        <f>IF(N118="snížená",J118,0)</f>
        <v>0</v>
      </c>
      <c r="BG118" s="175">
        <f>IF(N118="zákl. přenesená",J118,0)</f>
        <v>0</v>
      </c>
      <c r="BH118" s="175">
        <f>IF(N118="sníž. přenesená",J118,0)</f>
        <v>0</v>
      </c>
      <c r="BI118" s="175">
        <f>IF(N118="nulová",J118,0)</f>
        <v>0</v>
      </c>
      <c r="BJ118" s="17" t="s">
        <v>83</v>
      </c>
      <c r="BK118" s="175">
        <f>ROUND(I118*H118,2)</f>
        <v>0</v>
      </c>
      <c r="BL118" s="17" t="s">
        <v>216</v>
      </c>
      <c r="BM118" s="174" t="s">
        <v>439</v>
      </c>
    </row>
    <row r="119" spans="1:65" s="2" customFormat="1" ht="29.25" x14ac:dyDescent="0.2">
      <c r="A119" s="34"/>
      <c r="B119" s="35"/>
      <c r="C119" s="36"/>
      <c r="D119" s="176" t="s">
        <v>218</v>
      </c>
      <c r="E119" s="36"/>
      <c r="F119" s="177" t="s">
        <v>944</v>
      </c>
      <c r="G119" s="36"/>
      <c r="H119" s="36"/>
      <c r="I119" s="178"/>
      <c r="J119" s="36"/>
      <c r="K119" s="36"/>
      <c r="L119" s="39"/>
      <c r="M119" s="179"/>
      <c r="N119" s="180"/>
      <c r="O119" s="64"/>
      <c r="P119" s="64"/>
      <c r="Q119" s="64"/>
      <c r="R119" s="64"/>
      <c r="S119" s="64"/>
      <c r="T119" s="65"/>
      <c r="U119" s="34"/>
      <c r="V119" s="34"/>
      <c r="W119" s="34"/>
      <c r="X119" s="34"/>
      <c r="Y119" s="34"/>
      <c r="Z119" s="34"/>
      <c r="AA119" s="34"/>
      <c r="AB119" s="34"/>
      <c r="AC119" s="34"/>
      <c r="AD119" s="34"/>
      <c r="AE119" s="34"/>
      <c r="AT119" s="17" t="s">
        <v>218</v>
      </c>
      <c r="AU119" s="17" t="s">
        <v>85</v>
      </c>
    </row>
    <row r="120" spans="1:65" s="12" customFormat="1" x14ac:dyDescent="0.2">
      <c r="B120" s="181"/>
      <c r="C120" s="182"/>
      <c r="D120" s="176" t="s">
        <v>220</v>
      </c>
      <c r="E120" s="183" t="s">
        <v>35</v>
      </c>
      <c r="F120" s="184" t="s">
        <v>1107</v>
      </c>
      <c r="G120" s="182"/>
      <c r="H120" s="185">
        <v>8</v>
      </c>
      <c r="I120" s="186"/>
      <c r="J120" s="182"/>
      <c r="K120" s="182"/>
      <c r="L120" s="187"/>
      <c r="M120" s="188"/>
      <c r="N120" s="189"/>
      <c r="O120" s="189"/>
      <c r="P120" s="189"/>
      <c r="Q120" s="189"/>
      <c r="R120" s="189"/>
      <c r="S120" s="189"/>
      <c r="T120" s="190"/>
      <c r="AT120" s="191" t="s">
        <v>220</v>
      </c>
      <c r="AU120" s="191" t="s">
        <v>85</v>
      </c>
      <c r="AV120" s="12" t="s">
        <v>85</v>
      </c>
      <c r="AW120" s="12" t="s">
        <v>37</v>
      </c>
      <c r="AX120" s="12" t="s">
        <v>83</v>
      </c>
      <c r="AY120" s="191" t="s">
        <v>215</v>
      </c>
    </row>
    <row r="121" spans="1:65" s="2" customFormat="1" ht="48" x14ac:dyDescent="0.2">
      <c r="A121" s="34"/>
      <c r="B121" s="35"/>
      <c r="C121" s="208" t="s">
        <v>272</v>
      </c>
      <c r="D121" s="208" t="s">
        <v>366</v>
      </c>
      <c r="E121" s="209" t="s">
        <v>852</v>
      </c>
      <c r="F121" s="210" t="s">
        <v>853</v>
      </c>
      <c r="G121" s="211" t="s">
        <v>438</v>
      </c>
      <c r="H121" s="212">
        <v>8</v>
      </c>
      <c r="I121" s="213"/>
      <c r="J121" s="214">
        <f>ROUND(I121*H121,2)</f>
        <v>0</v>
      </c>
      <c r="K121" s="210" t="s">
        <v>213</v>
      </c>
      <c r="L121" s="39"/>
      <c r="M121" s="215" t="s">
        <v>35</v>
      </c>
      <c r="N121" s="216" t="s">
        <v>47</v>
      </c>
      <c r="O121" s="64"/>
      <c r="P121" s="172">
        <f>O121*H121</f>
        <v>0</v>
      </c>
      <c r="Q121" s="172">
        <v>0</v>
      </c>
      <c r="R121" s="172">
        <f>Q121*H121</f>
        <v>0</v>
      </c>
      <c r="S121" s="172">
        <v>0</v>
      </c>
      <c r="T121" s="173">
        <f>S121*H121</f>
        <v>0</v>
      </c>
      <c r="U121" s="34"/>
      <c r="V121" s="34"/>
      <c r="W121" s="34"/>
      <c r="X121" s="34"/>
      <c r="Y121" s="34"/>
      <c r="Z121" s="34"/>
      <c r="AA121" s="34"/>
      <c r="AB121" s="34"/>
      <c r="AC121" s="34"/>
      <c r="AD121" s="34"/>
      <c r="AE121" s="34"/>
      <c r="AR121" s="174" t="s">
        <v>216</v>
      </c>
      <c r="AT121" s="174" t="s">
        <v>366</v>
      </c>
      <c r="AU121" s="174" t="s">
        <v>85</v>
      </c>
      <c r="AY121" s="17" t="s">
        <v>215</v>
      </c>
      <c r="BE121" s="175">
        <f>IF(N121="základní",J121,0)</f>
        <v>0</v>
      </c>
      <c r="BF121" s="175">
        <f>IF(N121="snížená",J121,0)</f>
        <v>0</v>
      </c>
      <c r="BG121" s="175">
        <f>IF(N121="zákl. přenesená",J121,0)</f>
        <v>0</v>
      </c>
      <c r="BH121" s="175">
        <f>IF(N121="sníž. přenesená",J121,0)</f>
        <v>0</v>
      </c>
      <c r="BI121" s="175">
        <f>IF(N121="nulová",J121,0)</f>
        <v>0</v>
      </c>
      <c r="BJ121" s="17" t="s">
        <v>83</v>
      </c>
      <c r="BK121" s="175">
        <f>ROUND(I121*H121,2)</f>
        <v>0</v>
      </c>
      <c r="BL121" s="17" t="s">
        <v>216</v>
      </c>
      <c r="BM121" s="174" t="s">
        <v>854</v>
      </c>
    </row>
    <row r="122" spans="1:65" s="12" customFormat="1" x14ac:dyDescent="0.2">
      <c r="B122" s="181"/>
      <c r="C122" s="182"/>
      <c r="D122" s="176" t="s">
        <v>220</v>
      </c>
      <c r="E122" s="183" t="s">
        <v>35</v>
      </c>
      <c r="F122" s="184" t="s">
        <v>1107</v>
      </c>
      <c r="G122" s="182"/>
      <c r="H122" s="185">
        <v>8</v>
      </c>
      <c r="I122" s="186"/>
      <c r="J122" s="182"/>
      <c r="K122" s="182"/>
      <c r="L122" s="187"/>
      <c r="M122" s="188"/>
      <c r="N122" s="189"/>
      <c r="O122" s="189"/>
      <c r="P122" s="189"/>
      <c r="Q122" s="189"/>
      <c r="R122" s="189"/>
      <c r="S122" s="189"/>
      <c r="T122" s="190"/>
      <c r="AT122" s="191" t="s">
        <v>220</v>
      </c>
      <c r="AU122" s="191" t="s">
        <v>85</v>
      </c>
      <c r="AV122" s="12" t="s">
        <v>85</v>
      </c>
      <c r="AW122" s="12" t="s">
        <v>37</v>
      </c>
      <c r="AX122" s="12" t="s">
        <v>83</v>
      </c>
      <c r="AY122" s="191" t="s">
        <v>215</v>
      </c>
    </row>
    <row r="123" spans="1:65" s="2" customFormat="1" ht="33" customHeight="1" x14ac:dyDescent="0.2">
      <c r="A123" s="34"/>
      <c r="B123" s="35"/>
      <c r="C123" s="208" t="s">
        <v>276</v>
      </c>
      <c r="D123" s="208" t="s">
        <v>366</v>
      </c>
      <c r="E123" s="209" t="s">
        <v>394</v>
      </c>
      <c r="F123" s="210" t="s">
        <v>395</v>
      </c>
      <c r="G123" s="211" t="s">
        <v>396</v>
      </c>
      <c r="H123" s="212">
        <v>1.1000000000000001</v>
      </c>
      <c r="I123" s="213"/>
      <c r="J123" s="214">
        <f>ROUND(I123*H123,2)</f>
        <v>0</v>
      </c>
      <c r="K123" s="210" t="s">
        <v>213</v>
      </c>
      <c r="L123" s="39"/>
      <c r="M123" s="215" t="s">
        <v>35</v>
      </c>
      <c r="N123" s="216" t="s">
        <v>47</v>
      </c>
      <c r="O123" s="64"/>
      <c r="P123" s="172">
        <f>O123*H123</f>
        <v>0</v>
      </c>
      <c r="Q123" s="172">
        <v>0</v>
      </c>
      <c r="R123" s="172">
        <f>Q123*H123</f>
        <v>0</v>
      </c>
      <c r="S123" s="172">
        <v>0</v>
      </c>
      <c r="T123" s="173">
        <f>S123*H123</f>
        <v>0</v>
      </c>
      <c r="U123" s="34"/>
      <c r="V123" s="34"/>
      <c r="W123" s="34"/>
      <c r="X123" s="34"/>
      <c r="Y123" s="34"/>
      <c r="Z123" s="34"/>
      <c r="AA123" s="34"/>
      <c r="AB123" s="34"/>
      <c r="AC123" s="34"/>
      <c r="AD123" s="34"/>
      <c r="AE123" s="34"/>
      <c r="AR123" s="174" t="s">
        <v>216</v>
      </c>
      <c r="AT123" s="174" t="s">
        <v>366</v>
      </c>
      <c r="AU123" s="174" t="s">
        <v>85</v>
      </c>
      <c r="AY123" s="17" t="s">
        <v>215</v>
      </c>
      <c r="BE123" s="175">
        <f>IF(N123="základní",J123,0)</f>
        <v>0</v>
      </c>
      <c r="BF123" s="175">
        <f>IF(N123="snížená",J123,0)</f>
        <v>0</v>
      </c>
      <c r="BG123" s="175">
        <f>IF(N123="zákl. přenesená",J123,0)</f>
        <v>0</v>
      </c>
      <c r="BH123" s="175">
        <f>IF(N123="sníž. přenesená",J123,0)</f>
        <v>0</v>
      </c>
      <c r="BI123" s="175">
        <f>IF(N123="nulová",J123,0)</f>
        <v>0</v>
      </c>
      <c r="BJ123" s="17" t="s">
        <v>83</v>
      </c>
      <c r="BK123" s="175">
        <f>ROUND(I123*H123,2)</f>
        <v>0</v>
      </c>
      <c r="BL123" s="17" t="s">
        <v>216</v>
      </c>
      <c r="BM123" s="174" t="s">
        <v>946</v>
      </c>
    </row>
    <row r="124" spans="1:65" s="12" customFormat="1" x14ac:dyDescent="0.2">
      <c r="B124" s="181"/>
      <c r="C124" s="182"/>
      <c r="D124" s="176" t="s">
        <v>220</v>
      </c>
      <c r="E124" s="183" t="s">
        <v>35</v>
      </c>
      <c r="F124" s="184" t="s">
        <v>1110</v>
      </c>
      <c r="G124" s="182"/>
      <c r="H124" s="185">
        <v>1.1000000000000001</v>
      </c>
      <c r="I124" s="186"/>
      <c r="J124" s="182"/>
      <c r="K124" s="182"/>
      <c r="L124" s="187"/>
      <c r="M124" s="188"/>
      <c r="N124" s="189"/>
      <c r="O124" s="189"/>
      <c r="P124" s="189"/>
      <c r="Q124" s="189"/>
      <c r="R124" s="189"/>
      <c r="S124" s="189"/>
      <c r="T124" s="190"/>
      <c r="AT124" s="191" t="s">
        <v>220</v>
      </c>
      <c r="AU124" s="191" t="s">
        <v>85</v>
      </c>
      <c r="AV124" s="12" t="s">
        <v>85</v>
      </c>
      <c r="AW124" s="12" t="s">
        <v>37</v>
      </c>
      <c r="AX124" s="12" t="s">
        <v>83</v>
      </c>
      <c r="AY124" s="191" t="s">
        <v>215</v>
      </c>
    </row>
    <row r="125" spans="1:65" s="2" customFormat="1" ht="60" x14ac:dyDescent="0.2">
      <c r="A125" s="34"/>
      <c r="B125" s="35"/>
      <c r="C125" s="208" t="s">
        <v>8</v>
      </c>
      <c r="D125" s="208" t="s">
        <v>366</v>
      </c>
      <c r="E125" s="209" t="s">
        <v>866</v>
      </c>
      <c r="F125" s="210" t="s">
        <v>867</v>
      </c>
      <c r="G125" s="211" t="s">
        <v>396</v>
      </c>
      <c r="H125" s="212">
        <v>1.1000000000000001</v>
      </c>
      <c r="I125" s="213"/>
      <c r="J125" s="214">
        <f>ROUND(I125*H125,2)</f>
        <v>0</v>
      </c>
      <c r="K125" s="210" t="s">
        <v>213</v>
      </c>
      <c r="L125" s="39"/>
      <c r="M125" s="215" t="s">
        <v>35</v>
      </c>
      <c r="N125" s="216" t="s">
        <v>47</v>
      </c>
      <c r="O125" s="64"/>
      <c r="P125" s="172">
        <f>O125*H125</f>
        <v>0</v>
      </c>
      <c r="Q125" s="172">
        <v>0</v>
      </c>
      <c r="R125" s="172">
        <f>Q125*H125</f>
        <v>0</v>
      </c>
      <c r="S125" s="172">
        <v>0</v>
      </c>
      <c r="T125" s="173">
        <f>S125*H125</f>
        <v>0</v>
      </c>
      <c r="U125" s="34"/>
      <c r="V125" s="34"/>
      <c r="W125" s="34"/>
      <c r="X125" s="34"/>
      <c r="Y125" s="34"/>
      <c r="Z125" s="34"/>
      <c r="AA125" s="34"/>
      <c r="AB125" s="34"/>
      <c r="AC125" s="34"/>
      <c r="AD125" s="34"/>
      <c r="AE125" s="34"/>
      <c r="AR125" s="174" t="s">
        <v>216</v>
      </c>
      <c r="AT125" s="174" t="s">
        <v>366</v>
      </c>
      <c r="AU125" s="174" t="s">
        <v>85</v>
      </c>
      <c r="AY125" s="17" t="s">
        <v>215</v>
      </c>
      <c r="BE125" s="175">
        <f>IF(N125="základní",J125,0)</f>
        <v>0</v>
      </c>
      <c r="BF125" s="175">
        <f>IF(N125="snížená",J125,0)</f>
        <v>0</v>
      </c>
      <c r="BG125" s="175">
        <f>IF(N125="zákl. přenesená",J125,0)</f>
        <v>0</v>
      </c>
      <c r="BH125" s="175">
        <f>IF(N125="sníž. přenesená",J125,0)</f>
        <v>0</v>
      </c>
      <c r="BI125" s="175">
        <f>IF(N125="nulová",J125,0)</f>
        <v>0</v>
      </c>
      <c r="BJ125" s="17" t="s">
        <v>83</v>
      </c>
      <c r="BK125" s="175">
        <f>ROUND(I125*H125,2)</f>
        <v>0</v>
      </c>
      <c r="BL125" s="17" t="s">
        <v>216</v>
      </c>
      <c r="BM125" s="174" t="s">
        <v>948</v>
      </c>
    </row>
    <row r="126" spans="1:65" s="12" customFormat="1" x14ac:dyDescent="0.2">
      <c r="B126" s="181"/>
      <c r="C126" s="182"/>
      <c r="D126" s="176" t="s">
        <v>220</v>
      </c>
      <c r="E126" s="183" t="s">
        <v>35</v>
      </c>
      <c r="F126" s="184" t="s">
        <v>1110</v>
      </c>
      <c r="G126" s="182"/>
      <c r="H126" s="185">
        <v>1.1000000000000001</v>
      </c>
      <c r="I126" s="186"/>
      <c r="J126" s="182"/>
      <c r="K126" s="182"/>
      <c r="L126" s="187"/>
      <c r="M126" s="188"/>
      <c r="N126" s="189"/>
      <c r="O126" s="189"/>
      <c r="P126" s="189"/>
      <c r="Q126" s="189"/>
      <c r="R126" s="189"/>
      <c r="S126" s="189"/>
      <c r="T126" s="190"/>
      <c r="AT126" s="191" t="s">
        <v>220</v>
      </c>
      <c r="AU126" s="191" t="s">
        <v>85</v>
      </c>
      <c r="AV126" s="12" t="s">
        <v>85</v>
      </c>
      <c r="AW126" s="12" t="s">
        <v>37</v>
      </c>
      <c r="AX126" s="12" t="s">
        <v>83</v>
      </c>
      <c r="AY126" s="191" t="s">
        <v>215</v>
      </c>
    </row>
    <row r="127" spans="1:65" s="2" customFormat="1" ht="24" x14ac:dyDescent="0.2">
      <c r="A127" s="34"/>
      <c r="B127" s="35"/>
      <c r="C127" s="208" t="s">
        <v>283</v>
      </c>
      <c r="D127" s="208" t="s">
        <v>366</v>
      </c>
      <c r="E127" s="209" t="s">
        <v>480</v>
      </c>
      <c r="F127" s="210" t="s">
        <v>481</v>
      </c>
      <c r="G127" s="211" t="s">
        <v>353</v>
      </c>
      <c r="H127" s="212">
        <v>38.482999999999997</v>
      </c>
      <c r="I127" s="213"/>
      <c r="J127" s="214">
        <f>ROUND(I127*H127,2)</f>
        <v>0</v>
      </c>
      <c r="K127" s="210" t="s">
        <v>213</v>
      </c>
      <c r="L127" s="39"/>
      <c r="M127" s="215" t="s">
        <v>35</v>
      </c>
      <c r="N127" s="216" t="s">
        <v>47</v>
      </c>
      <c r="O127" s="64"/>
      <c r="P127" s="172">
        <f>O127*H127</f>
        <v>0</v>
      </c>
      <c r="Q127" s="172">
        <v>0</v>
      </c>
      <c r="R127" s="172">
        <f>Q127*H127</f>
        <v>0</v>
      </c>
      <c r="S127" s="172">
        <v>0</v>
      </c>
      <c r="T127" s="173">
        <f>S127*H127</f>
        <v>0</v>
      </c>
      <c r="U127" s="34"/>
      <c r="V127" s="34"/>
      <c r="W127" s="34"/>
      <c r="X127" s="34"/>
      <c r="Y127" s="34"/>
      <c r="Z127" s="34"/>
      <c r="AA127" s="34"/>
      <c r="AB127" s="34"/>
      <c r="AC127" s="34"/>
      <c r="AD127" s="34"/>
      <c r="AE127" s="34"/>
      <c r="AR127" s="174" t="s">
        <v>216</v>
      </c>
      <c r="AT127" s="174" t="s">
        <v>366</v>
      </c>
      <c r="AU127" s="174" t="s">
        <v>85</v>
      </c>
      <c r="AY127" s="17" t="s">
        <v>215</v>
      </c>
      <c r="BE127" s="175">
        <f>IF(N127="základní",J127,0)</f>
        <v>0</v>
      </c>
      <c r="BF127" s="175">
        <f>IF(N127="snížená",J127,0)</f>
        <v>0</v>
      </c>
      <c r="BG127" s="175">
        <f>IF(N127="zákl. přenesená",J127,0)</f>
        <v>0</v>
      </c>
      <c r="BH127" s="175">
        <f>IF(N127="sníž. přenesená",J127,0)</f>
        <v>0</v>
      </c>
      <c r="BI127" s="175">
        <f>IF(N127="nulová",J127,0)</f>
        <v>0</v>
      </c>
      <c r="BJ127" s="17" t="s">
        <v>83</v>
      </c>
      <c r="BK127" s="175">
        <f>ROUND(I127*H127,2)</f>
        <v>0</v>
      </c>
      <c r="BL127" s="17" t="s">
        <v>216</v>
      </c>
      <c r="BM127" s="174" t="s">
        <v>1111</v>
      </c>
    </row>
    <row r="128" spans="1:65" s="12" customFormat="1" x14ac:dyDescent="0.2">
      <c r="B128" s="181"/>
      <c r="C128" s="182"/>
      <c r="D128" s="176" t="s">
        <v>220</v>
      </c>
      <c r="E128" s="183" t="s">
        <v>35</v>
      </c>
      <c r="F128" s="184" t="s">
        <v>1112</v>
      </c>
      <c r="G128" s="182"/>
      <c r="H128" s="185">
        <v>38.482999999999997</v>
      </c>
      <c r="I128" s="186"/>
      <c r="J128" s="182"/>
      <c r="K128" s="182"/>
      <c r="L128" s="187"/>
      <c r="M128" s="188"/>
      <c r="N128" s="189"/>
      <c r="O128" s="189"/>
      <c r="P128" s="189"/>
      <c r="Q128" s="189"/>
      <c r="R128" s="189"/>
      <c r="S128" s="189"/>
      <c r="T128" s="190"/>
      <c r="AT128" s="191" t="s">
        <v>220</v>
      </c>
      <c r="AU128" s="191" t="s">
        <v>85</v>
      </c>
      <c r="AV128" s="12" t="s">
        <v>85</v>
      </c>
      <c r="AW128" s="12" t="s">
        <v>37</v>
      </c>
      <c r="AX128" s="12" t="s">
        <v>83</v>
      </c>
      <c r="AY128" s="191" t="s">
        <v>215</v>
      </c>
    </row>
    <row r="129" spans="1:65" s="13" customFormat="1" ht="25.9" customHeight="1" x14ac:dyDescent="0.2">
      <c r="B129" s="192"/>
      <c r="C129" s="193"/>
      <c r="D129" s="194" t="s">
        <v>75</v>
      </c>
      <c r="E129" s="195" t="s">
        <v>490</v>
      </c>
      <c r="F129" s="195" t="s">
        <v>491</v>
      </c>
      <c r="G129" s="193"/>
      <c r="H129" s="193"/>
      <c r="I129" s="196"/>
      <c r="J129" s="197">
        <f>BK129</f>
        <v>0</v>
      </c>
      <c r="K129" s="193"/>
      <c r="L129" s="198"/>
      <c r="M129" s="199"/>
      <c r="N129" s="200"/>
      <c r="O129" s="200"/>
      <c r="P129" s="201">
        <f>SUM(P130:P155)</f>
        <v>0</v>
      </c>
      <c r="Q129" s="200"/>
      <c r="R129" s="201">
        <f>SUM(R130:R155)</f>
        <v>0</v>
      </c>
      <c r="S129" s="200"/>
      <c r="T129" s="202">
        <f>SUM(T130:T155)</f>
        <v>0</v>
      </c>
      <c r="AR129" s="203" t="s">
        <v>216</v>
      </c>
      <c r="AT129" s="204" t="s">
        <v>75</v>
      </c>
      <c r="AU129" s="204" t="s">
        <v>76</v>
      </c>
      <c r="AY129" s="203" t="s">
        <v>215</v>
      </c>
      <c r="BK129" s="205">
        <f>SUM(BK130:BK155)</f>
        <v>0</v>
      </c>
    </row>
    <row r="130" spans="1:65" s="2" customFormat="1" ht="33" customHeight="1" x14ac:dyDescent="0.2">
      <c r="A130" s="34"/>
      <c r="B130" s="35"/>
      <c r="C130" s="208" t="s">
        <v>287</v>
      </c>
      <c r="D130" s="208" t="s">
        <v>366</v>
      </c>
      <c r="E130" s="209" t="s">
        <v>675</v>
      </c>
      <c r="F130" s="210" t="s">
        <v>676</v>
      </c>
      <c r="G130" s="211" t="s">
        <v>212</v>
      </c>
      <c r="H130" s="212">
        <v>22</v>
      </c>
      <c r="I130" s="213"/>
      <c r="J130" s="214">
        <f>ROUND(I130*H130,2)</f>
        <v>0</v>
      </c>
      <c r="K130" s="210" t="s">
        <v>213</v>
      </c>
      <c r="L130" s="39"/>
      <c r="M130" s="215" t="s">
        <v>35</v>
      </c>
      <c r="N130" s="216" t="s">
        <v>47</v>
      </c>
      <c r="O130" s="64"/>
      <c r="P130" s="172">
        <f>O130*H130</f>
        <v>0</v>
      </c>
      <c r="Q130" s="172">
        <v>0</v>
      </c>
      <c r="R130" s="172">
        <f>Q130*H130</f>
        <v>0</v>
      </c>
      <c r="S130" s="172">
        <v>0</v>
      </c>
      <c r="T130" s="173">
        <f>S130*H130</f>
        <v>0</v>
      </c>
      <c r="U130" s="34"/>
      <c r="V130" s="34"/>
      <c r="W130" s="34"/>
      <c r="X130" s="34"/>
      <c r="Y130" s="34"/>
      <c r="Z130" s="34"/>
      <c r="AA130" s="34"/>
      <c r="AB130" s="34"/>
      <c r="AC130" s="34"/>
      <c r="AD130" s="34"/>
      <c r="AE130" s="34"/>
      <c r="AR130" s="174" t="s">
        <v>369</v>
      </c>
      <c r="AT130" s="174" t="s">
        <v>366</v>
      </c>
      <c r="AU130" s="174" t="s">
        <v>83</v>
      </c>
      <c r="AY130" s="17" t="s">
        <v>215</v>
      </c>
      <c r="BE130" s="175">
        <f>IF(N130="základní",J130,0)</f>
        <v>0</v>
      </c>
      <c r="BF130" s="175">
        <f>IF(N130="snížená",J130,0)</f>
        <v>0</v>
      </c>
      <c r="BG130" s="175">
        <f>IF(N130="zákl. přenesená",J130,0)</f>
        <v>0</v>
      </c>
      <c r="BH130" s="175">
        <f>IF(N130="sníž. přenesená",J130,0)</f>
        <v>0</v>
      </c>
      <c r="BI130" s="175">
        <f>IF(N130="nulová",J130,0)</f>
        <v>0</v>
      </c>
      <c r="BJ130" s="17" t="s">
        <v>83</v>
      </c>
      <c r="BK130" s="175">
        <f>ROUND(I130*H130,2)</f>
        <v>0</v>
      </c>
      <c r="BL130" s="17" t="s">
        <v>369</v>
      </c>
      <c r="BM130" s="174" t="s">
        <v>677</v>
      </c>
    </row>
    <row r="131" spans="1:65" s="2" customFormat="1" ht="19.5" x14ac:dyDescent="0.2">
      <c r="A131" s="34"/>
      <c r="B131" s="35"/>
      <c r="C131" s="36"/>
      <c r="D131" s="176" t="s">
        <v>218</v>
      </c>
      <c r="E131" s="36"/>
      <c r="F131" s="177" t="s">
        <v>1113</v>
      </c>
      <c r="G131" s="36"/>
      <c r="H131" s="36"/>
      <c r="I131" s="178"/>
      <c r="J131" s="36"/>
      <c r="K131" s="36"/>
      <c r="L131" s="39"/>
      <c r="M131" s="179"/>
      <c r="N131" s="180"/>
      <c r="O131" s="64"/>
      <c r="P131" s="64"/>
      <c r="Q131" s="64"/>
      <c r="R131" s="64"/>
      <c r="S131" s="64"/>
      <c r="T131" s="65"/>
      <c r="U131" s="34"/>
      <c r="V131" s="34"/>
      <c r="W131" s="34"/>
      <c r="X131" s="34"/>
      <c r="Y131" s="34"/>
      <c r="Z131" s="34"/>
      <c r="AA131" s="34"/>
      <c r="AB131" s="34"/>
      <c r="AC131" s="34"/>
      <c r="AD131" s="34"/>
      <c r="AE131" s="34"/>
      <c r="AT131" s="17" t="s">
        <v>218</v>
      </c>
      <c r="AU131" s="17" t="s">
        <v>83</v>
      </c>
    </row>
    <row r="132" spans="1:65" s="12" customFormat="1" x14ac:dyDescent="0.2">
      <c r="B132" s="181"/>
      <c r="C132" s="182"/>
      <c r="D132" s="176" t="s">
        <v>220</v>
      </c>
      <c r="E132" s="183" t="s">
        <v>35</v>
      </c>
      <c r="F132" s="184" t="s">
        <v>1114</v>
      </c>
      <c r="G132" s="182"/>
      <c r="H132" s="185">
        <v>22</v>
      </c>
      <c r="I132" s="186"/>
      <c r="J132" s="182"/>
      <c r="K132" s="182"/>
      <c r="L132" s="187"/>
      <c r="M132" s="188"/>
      <c r="N132" s="189"/>
      <c r="O132" s="189"/>
      <c r="P132" s="189"/>
      <c r="Q132" s="189"/>
      <c r="R132" s="189"/>
      <c r="S132" s="189"/>
      <c r="T132" s="190"/>
      <c r="AT132" s="191" t="s">
        <v>220</v>
      </c>
      <c r="AU132" s="191" t="s">
        <v>83</v>
      </c>
      <c r="AV132" s="12" t="s">
        <v>85</v>
      </c>
      <c r="AW132" s="12" t="s">
        <v>37</v>
      </c>
      <c r="AX132" s="12" t="s">
        <v>83</v>
      </c>
      <c r="AY132" s="191" t="s">
        <v>215</v>
      </c>
    </row>
    <row r="133" spans="1:65" s="2" customFormat="1" ht="16.5" customHeight="1" x14ac:dyDescent="0.2">
      <c r="A133" s="34"/>
      <c r="B133" s="35"/>
      <c r="C133" s="208" t="s">
        <v>291</v>
      </c>
      <c r="D133" s="208" t="s">
        <v>366</v>
      </c>
      <c r="E133" s="209" t="s">
        <v>678</v>
      </c>
      <c r="F133" s="210" t="s">
        <v>679</v>
      </c>
      <c r="G133" s="211" t="s">
        <v>212</v>
      </c>
      <c r="H133" s="212">
        <v>22</v>
      </c>
      <c r="I133" s="213"/>
      <c r="J133" s="214">
        <f>ROUND(I133*H133,2)</f>
        <v>0</v>
      </c>
      <c r="K133" s="210" t="s">
        <v>213</v>
      </c>
      <c r="L133" s="39"/>
      <c r="M133" s="215" t="s">
        <v>35</v>
      </c>
      <c r="N133" s="216" t="s">
        <v>47</v>
      </c>
      <c r="O133" s="64"/>
      <c r="P133" s="172">
        <f>O133*H133</f>
        <v>0</v>
      </c>
      <c r="Q133" s="172">
        <v>0</v>
      </c>
      <c r="R133" s="172">
        <f>Q133*H133</f>
        <v>0</v>
      </c>
      <c r="S133" s="172">
        <v>0</v>
      </c>
      <c r="T133" s="173">
        <f>S133*H133</f>
        <v>0</v>
      </c>
      <c r="U133" s="34"/>
      <c r="V133" s="34"/>
      <c r="W133" s="34"/>
      <c r="X133" s="34"/>
      <c r="Y133" s="34"/>
      <c r="Z133" s="34"/>
      <c r="AA133" s="34"/>
      <c r="AB133" s="34"/>
      <c r="AC133" s="34"/>
      <c r="AD133" s="34"/>
      <c r="AE133" s="34"/>
      <c r="AR133" s="174" t="s">
        <v>369</v>
      </c>
      <c r="AT133" s="174" t="s">
        <v>366</v>
      </c>
      <c r="AU133" s="174" t="s">
        <v>83</v>
      </c>
      <c r="AY133" s="17" t="s">
        <v>215</v>
      </c>
      <c r="BE133" s="175">
        <f>IF(N133="základní",J133,0)</f>
        <v>0</v>
      </c>
      <c r="BF133" s="175">
        <f>IF(N133="snížená",J133,0)</f>
        <v>0</v>
      </c>
      <c r="BG133" s="175">
        <f>IF(N133="zákl. přenesená",J133,0)</f>
        <v>0</v>
      </c>
      <c r="BH133" s="175">
        <f>IF(N133="sníž. přenesená",J133,0)</f>
        <v>0</v>
      </c>
      <c r="BI133" s="175">
        <f>IF(N133="nulová",J133,0)</f>
        <v>0</v>
      </c>
      <c r="BJ133" s="17" t="s">
        <v>83</v>
      </c>
      <c r="BK133" s="175">
        <f>ROUND(I133*H133,2)</f>
        <v>0</v>
      </c>
      <c r="BL133" s="17" t="s">
        <v>369</v>
      </c>
      <c r="BM133" s="174" t="s">
        <v>680</v>
      </c>
    </row>
    <row r="134" spans="1:65" s="2" customFormat="1" ht="19.5" x14ac:dyDescent="0.2">
      <c r="A134" s="34"/>
      <c r="B134" s="35"/>
      <c r="C134" s="36"/>
      <c r="D134" s="176" t="s">
        <v>218</v>
      </c>
      <c r="E134" s="36"/>
      <c r="F134" s="177" t="s">
        <v>1113</v>
      </c>
      <c r="G134" s="36"/>
      <c r="H134" s="36"/>
      <c r="I134" s="178"/>
      <c r="J134" s="36"/>
      <c r="K134" s="36"/>
      <c r="L134" s="39"/>
      <c r="M134" s="179"/>
      <c r="N134" s="180"/>
      <c r="O134" s="64"/>
      <c r="P134" s="64"/>
      <c r="Q134" s="64"/>
      <c r="R134" s="64"/>
      <c r="S134" s="64"/>
      <c r="T134" s="65"/>
      <c r="U134" s="34"/>
      <c r="V134" s="34"/>
      <c r="W134" s="34"/>
      <c r="X134" s="34"/>
      <c r="Y134" s="34"/>
      <c r="Z134" s="34"/>
      <c r="AA134" s="34"/>
      <c r="AB134" s="34"/>
      <c r="AC134" s="34"/>
      <c r="AD134" s="34"/>
      <c r="AE134" s="34"/>
      <c r="AT134" s="17" t="s">
        <v>218</v>
      </c>
      <c r="AU134" s="17" t="s">
        <v>83</v>
      </c>
    </row>
    <row r="135" spans="1:65" s="12" customFormat="1" x14ac:dyDescent="0.2">
      <c r="B135" s="181"/>
      <c r="C135" s="182"/>
      <c r="D135" s="176" t="s">
        <v>220</v>
      </c>
      <c r="E135" s="183" t="s">
        <v>35</v>
      </c>
      <c r="F135" s="184" t="s">
        <v>1114</v>
      </c>
      <c r="G135" s="182"/>
      <c r="H135" s="185">
        <v>22</v>
      </c>
      <c r="I135" s="186"/>
      <c r="J135" s="182"/>
      <c r="K135" s="182"/>
      <c r="L135" s="187"/>
      <c r="M135" s="188"/>
      <c r="N135" s="189"/>
      <c r="O135" s="189"/>
      <c r="P135" s="189"/>
      <c r="Q135" s="189"/>
      <c r="R135" s="189"/>
      <c r="S135" s="189"/>
      <c r="T135" s="190"/>
      <c r="AT135" s="191" t="s">
        <v>220</v>
      </c>
      <c r="AU135" s="191" t="s">
        <v>83</v>
      </c>
      <c r="AV135" s="12" t="s">
        <v>85</v>
      </c>
      <c r="AW135" s="12" t="s">
        <v>37</v>
      </c>
      <c r="AX135" s="12" t="s">
        <v>83</v>
      </c>
      <c r="AY135" s="191" t="s">
        <v>215</v>
      </c>
    </row>
    <row r="136" spans="1:65" s="2" customFormat="1" ht="60" x14ac:dyDescent="0.2">
      <c r="A136" s="34"/>
      <c r="B136" s="35"/>
      <c r="C136" s="208" t="s">
        <v>295</v>
      </c>
      <c r="D136" s="208" t="s">
        <v>366</v>
      </c>
      <c r="E136" s="209" t="s">
        <v>561</v>
      </c>
      <c r="F136" s="210" t="s">
        <v>562</v>
      </c>
      <c r="G136" s="211" t="s">
        <v>353</v>
      </c>
      <c r="H136" s="212">
        <v>162</v>
      </c>
      <c r="I136" s="213"/>
      <c r="J136" s="214">
        <f>ROUND(I136*H136,2)</f>
        <v>0</v>
      </c>
      <c r="K136" s="210" t="s">
        <v>213</v>
      </c>
      <c r="L136" s="39"/>
      <c r="M136" s="215" t="s">
        <v>35</v>
      </c>
      <c r="N136" s="216" t="s">
        <v>47</v>
      </c>
      <c r="O136" s="64"/>
      <c r="P136" s="172">
        <f>O136*H136</f>
        <v>0</v>
      </c>
      <c r="Q136" s="172">
        <v>0</v>
      </c>
      <c r="R136" s="172">
        <f>Q136*H136</f>
        <v>0</v>
      </c>
      <c r="S136" s="172">
        <v>0</v>
      </c>
      <c r="T136" s="173">
        <f>S136*H136</f>
        <v>0</v>
      </c>
      <c r="U136" s="34"/>
      <c r="V136" s="34"/>
      <c r="W136" s="34"/>
      <c r="X136" s="34"/>
      <c r="Y136" s="34"/>
      <c r="Z136" s="34"/>
      <c r="AA136" s="34"/>
      <c r="AB136" s="34"/>
      <c r="AC136" s="34"/>
      <c r="AD136" s="34"/>
      <c r="AE136" s="34"/>
      <c r="AR136" s="174" t="s">
        <v>369</v>
      </c>
      <c r="AT136" s="174" t="s">
        <v>366</v>
      </c>
      <c r="AU136" s="174" t="s">
        <v>83</v>
      </c>
      <c r="AY136" s="17" t="s">
        <v>215</v>
      </c>
      <c r="BE136" s="175">
        <f>IF(N136="základní",J136,0)</f>
        <v>0</v>
      </c>
      <c r="BF136" s="175">
        <f>IF(N136="snížená",J136,0)</f>
        <v>0</v>
      </c>
      <c r="BG136" s="175">
        <f>IF(N136="zákl. přenesená",J136,0)</f>
        <v>0</v>
      </c>
      <c r="BH136" s="175">
        <f>IF(N136="sníž. přenesená",J136,0)</f>
        <v>0</v>
      </c>
      <c r="BI136" s="175">
        <f>IF(N136="nulová",J136,0)</f>
        <v>0</v>
      </c>
      <c r="BJ136" s="17" t="s">
        <v>83</v>
      </c>
      <c r="BK136" s="175">
        <f>ROUND(I136*H136,2)</f>
        <v>0</v>
      </c>
      <c r="BL136" s="17" t="s">
        <v>369</v>
      </c>
      <c r="BM136" s="174" t="s">
        <v>563</v>
      </c>
    </row>
    <row r="137" spans="1:65" s="2" customFormat="1" ht="19.5" x14ac:dyDescent="0.2">
      <c r="A137" s="34"/>
      <c r="B137" s="35"/>
      <c r="C137" s="36"/>
      <c r="D137" s="176" t="s">
        <v>218</v>
      </c>
      <c r="E137" s="36"/>
      <c r="F137" s="177" t="s">
        <v>957</v>
      </c>
      <c r="G137" s="36"/>
      <c r="H137" s="36"/>
      <c r="I137" s="178"/>
      <c r="J137" s="36"/>
      <c r="K137" s="36"/>
      <c r="L137" s="39"/>
      <c r="M137" s="179"/>
      <c r="N137" s="180"/>
      <c r="O137" s="64"/>
      <c r="P137" s="64"/>
      <c r="Q137" s="64"/>
      <c r="R137" s="64"/>
      <c r="S137" s="64"/>
      <c r="T137" s="65"/>
      <c r="U137" s="34"/>
      <c r="V137" s="34"/>
      <c r="W137" s="34"/>
      <c r="X137" s="34"/>
      <c r="Y137" s="34"/>
      <c r="Z137" s="34"/>
      <c r="AA137" s="34"/>
      <c r="AB137" s="34"/>
      <c r="AC137" s="34"/>
      <c r="AD137" s="34"/>
      <c r="AE137" s="34"/>
      <c r="AT137" s="17" t="s">
        <v>218</v>
      </c>
      <c r="AU137" s="17" t="s">
        <v>83</v>
      </c>
    </row>
    <row r="138" spans="1:65" s="12" customFormat="1" x14ac:dyDescent="0.2">
      <c r="B138" s="181"/>
      <c r="C138" s="182"/>
      <c r="D138" s="176" t="s">
        <v>220</v>
      </c>
      <c r="E138" s="183" t="s">
        <v>35</v>
      </c>
      <c r="F138" s="184" t="s">
        <v>1103</v>
      </c>
      <c r="G138" s="182"/>
      <c r="H138" s="185">
        <v>162</v>
      </c>
      <c r="I138" s="186"/>
      <c r="J138" s="182"/>
      <c r="K138" s="182"/>
      <c r="L138" s="187"/>
      <c r="M138" s="188"/>
      <c r="N138" s="189"/>
      <c r="O138" s="189"/>
      <c r="P138" s="189"/>
      <c r="Q138" s="189"/>
      <c r="R138" s="189"/>
      <c r="S138" s="189"/>
      <c r="T138" s="190"/>
      <c r="AT138" s="191" t="s">
        <v>220</v>
      </c>
      <c r="AU138" s="191" t="s">
        <v>83</v>
      </c>
      <c r="AV138" s="12" t="s">
        <v>85</v>
      </c>
      <c r="AW138" s="12" t="s">
        <v>37</v>
      </c>
      <c r="AX138" s="12" t="s">
        <v>83</v>
      </c>
      <c r="AY138" s="191" t="s">
        <v>215</v>
      </c>
    </row>
    <row r="139" spans="1:65" s="2" customFormat="1" ht="44.25" customHeight="1" x14ac:dyDescent="0.2">
      <c r="A139" s="34"/>
      <c r="B139" s="35"/>
      <c r="C139" s="208" t="s">
        <v>299</v>
      </c>
      <c r="D139" s="208" t="s">
        <v>366</v>
      </c>
      <c r="E139" s="209" t="s">
        <v>968</v>
      </c>
      <c r="F139" s="210" t="s">
        <v>969</v>
      </c>
      <c r="G139" s="211" t="s">
        <v>353</v>
      </c>
      <c r="H139" s="212">
        <v>24.338000000000001</v>
      </c>
      <c r="I139" s="213"/>
      <c r="J139" s="214">
        <f>ROUND(I139*H139,2)</f>
        <v>0</v>
      </c>
      <c r="K139" s="210" t="s">
        <v>213</v>
      </c>
      <c r="L139" s="39"/>
      <c r="M139" s="215" t="s">
        <v>35</v>
      </c>
      <c r="N139" s="216" t="s">
        <v>47</v>
      </c>
      <c r="O139" s="64"/>
      <c r="P139" s="172">
        <f>O139*H139</f>
        <v>0</v>
      </c>
      <c r="Q139" s="172">
        <v>0</v>
      </c>
      <c r="R139" s="172">
        <f>Q139*H139</f>
        <v>0</v>
      </c>
      <c r="S139" s="172">
        <v>0</v>
      </c>
      <c r="T139" s="173">
        <f>S139*H139</f>
        <v>0</v>
      </c>
      <c r="U139" s="34"/>
      <c r="V139" s="34"/>
      <c r="W139" s="34"/>
      <c r="X139" s="34"/>
      <c r="Y139" s="34"/>
      <c r="Z139" s="34"/>
      <c r="AA139" s="34"/>
      <c r="AB139" s="34"/>
      <c r="AC139" s="34"/>
      <c r="AD139" s="34"/>
      <c r="AE139" s="34"/>
      <c r="AR139" s="174" t="s">
        <v>369</v>
      </c>
      <c r="AT139" s="174" t="s">
        <v>366</v>
      </c>
      <c r="AU139" s="174" t="s">
        <v>83</v>
      </c>
      <c r="AY139" s="17" t="s">
        <v>215</v>
      </c>
      <c r="BE139" s="175">
        <f>IF(N139="základní",J139,0)</f>
        <v>0</v>
      </c>
      <c r="BF139" s="175">
        <f>IF(N139="snížená",J139,0)</f>
        <v>0</v>
      </c>
      <c r="BG139" s="175">
        <f>IF(N139="zákl. přenesená",J139,0)</f>
        <v>0</v>
      </c>
      <c r="BH139" s="175">
        <f>IF(N139="sníž. přenesená",J139,0)</f>
        <v>0</v>
      </c>
      <c r="BI139" s="175">
        <f>IF(N139="nulová",J139,0)</f>
        <v>0</v>
      </c>
      <c r="BJ139" s="17" t="s">
        <v>83</v>
      </c>
      <c r="BK139" s="175">
        <f>ROUND(I139*H139,2)</f>
        <v>0</v>
      </c>
      <c r="BL139" s="17" t="s">
        <v>369</v>
      </c>
      <c r="BM139" s="174" t="s">
        <v>970</v>
      </c>
    </row>
    <row r="140" spans="1:65" s="2" customFormat="1" ht="19.5" x14ac:dyDescent="0.2">
      <c r="A140" s="34"/>
      <c r="B140" s="35"/>
      <c r="C140" s="36"/>
      <c r="D140" s="176" t="s">
        <v>218</v>
      </c>
      <c r="E140" s="36"/>
      <c r="F140" s="177" t="s">
        <v>1115</v>
      </c>
      <c r="G140" s="36"/>
      <c r="H140" s="36"/>
      <c r="I140" s="178"/>
      <c r="J140" s="36"/>
      <c r="K140" s="36"/>
      <c r="L140" s="39"/>
      <c r="M140" s="179"/>
      <c r="N140" s="180"/>
      <c r="O140" s="64"/>
      <c r="P140" s="64"/>
      <c r="Q140" s="64"/>
      <c r="R140" s="64"/>
      <c r="S140" s="64"/>
      <c r="T140" s="65"/>
      <c r="U140" s="34"/>
      <c r="V140" s="34"/>
      <c r="W140" s="34"/>
      <c r="X140" s="34"/>
      <c r="Y140" s="34"/>
      <c r="Z140" s="34"/>
      <c r="AA140" s="34"/>
      <c r="AB140" s="34"/>
      <c r="AC140" s="34"/>
      <c r="AD140" s="34"/>
      <c r="AE140" s="34"/>
      <c r="AT140" s="17" t="s">
        <v>218</v>
      </c>
      <c r="AU140" s="17" t="s">
        <v>83</v>
      </c>
    </row>
    <row r="141" spans="1:65" s="12" customFormat="1" x14ac:dyDescent="0.2">
      <c r="B141" s="181"/>
      <c r="C141" s="182"/>
      <c r="D141" s="176" t="s">
        <v>220</v>
      </c>
      <c r="E141" s="183" t="s">
        <v>35</v>
      </c>
      <c r="F141" s="184" t="s">
        <v>1116</v>
      </c>
      <c r="G141" s="182"/>
      <c r="H141" s="185">
        <v>24.338000000000001</v>
      </c>
      <c r="I141" s="186"/>
      <c r="J141" s="182"/>
      <c r="K141" s="182"/>
      <c r="L141" s="187"/>
      <c r="M141" s="188"/>
      <c r="N141" s="189"/>
      <c r="O141" s="189"/>
      <c r="P141" s="189"/>
      <c r="Q141" s="189"/>
      <c r="R141" s="189"/>
      <c r="S141" s="189"/>
      <c r="T141" s="190"/>
      <c r="AT141" s="191" t="s">
        <v>220</v>
      </c>
      <c r="AU141" s="191" t="s">
        <v>83</v>
      </c>
      <c r="AV141" s="12" t="s">
        <v>85</v>
      </c>
      <c r="AW141" s="12" t="s">
        <v>37</v>
      </c>
      <c r="AX141" s="12" t="s">
        <v>83</v>
      </c>
      <c r="AY141" s="191" t="s">
        <v>215</v>
      </c>
    </row>
    <row r="142" spans="1:65" s="2" customFormat="1" ht="60" x14ac:dyDescent="0.2">
      <c r="A142" s="34"/>
      <c r="B142" s="35"/>
      <c r="C142" s="208" t="s">
        <v>7</v>
      </c>
      <c r="D142" s="208" t="s">
        <v>366</v>
      </c>
      <c r="E142" s="209" t="s">
        <v>973</v>
      </c>
      <c r="F142" s="210" t="s">
        <v>974</v>
      </c>
      <c r="G142" s="211" t="s">
        <v>353</v>
      </c>
      <c r="H142" s="212">
        <v>24.338000000000001</v>
      </c>
      <c r="I142" s="213"/>
      <c r="J142" s="214">
        <f>ROUND(I142*H142,2)</f>
        <v>0</v>
      </c>
      <c r="K142" s="210" t="s">
        <v>213</v>
      </c>
      <c r="L142" s="39"/>
      <c r="M142" s="215" t="s">
        <v>35</v>
      </c>
      <c r="N142" s="216" t="s">
        <v>47</v>
      </c>
      <c r="O142" s="64"/>
      <c r="P142" s="172">
        <f>O142*H142</f>
        <v>0</v>
      </c>
      <c r="Q142" s="172">
        <v>0</v>
      </c>
      <c r="R142" s="172">
        <f>Q142*H142</f>
        <v>0</v>
      </c>
      <c r="S142" s="172">
        <v>0</v>
      </c>
      <c r="T142" s="173">
        <f>S142*H142</f>
        <v>0</v>
      </c>
      <c r="U142" s="34"/>
      <c r="V142" s="34"/>
      <c r="W142" s="34"/>
      <c r="X142" s="34"/>
      <c r="Y142" s="34"/>
      <c r="Z142" s="34"/>
      <c r="AA142" s="34"/>
      <c r="AB142" s="34"/>
      <c r="AC142" s="34"/>
      <c r="AD142" s="34"/>
      <c r="AE142" s="34"/>
      <c r="AR142" s="174" t="s">
        <v>369</v>
      </c>
      <c r="AT142" s="174" t="s">
        <v>366</v>
      </c>
      <c r="AU142" s="174" t="s">
        <v>83</v>
      </c>
      <c r="AY142" s="17" t="s">
        <v>215</v>
      </c>
      <c r="BE142" s="175">
        <f>IF(N142="základní",J142,0)</f>
        <v>0</v>
      </c>
      <c r="BF142" s="175">
        <f>IF(N142="snížená",J142,0)</f>
        <v>0</v>
      </c>
      <c r="BG142" s="175">
        <f>IF(N142="zákl. přenesená",J142,0)</f>
        <v>0</v>
      </c>
      <c r="BH142" s="175">
        <f>IF(N142="sníž. přenesená",J142,0)</f>
        <v>0</v>
      </c>
      <c r="BI142" s="175">
        <f>IF(N142="nulová",J142,0)</f>
        <v>0</v>
      </c>
      <c r="BJ142" s="17" t="s">
        <v>83</v>
      </c>
      <c r="BK142" s="175">
        <f>ROUND(I142*H142,2)</f>
        <v>0</v>
      </c>
      <c r="BL142" s="17" t="s">
        <v>369</v>
      </c>
      <c r="BM142" s="174" t="s">
        <v>975</v>
      </c>
    </row>
    <row r="143" spans="1:65" s="2" customFormat="1" ht="19.5" x14ac:dyDescent="0.2">
      <c r="A143" s="34"/>
      <c r="B143" s="35"/>
      <c r="C143" s="36"/>
      <c r="D143" s="176" t="s">
        <v>218</v>
      </c>
      <c r="E143" s="36"/>
      <c r="F143" s="177" t="s">
        <v>1115</v>
      </c>
      <c r="G143" s="36"/>
      <c r="H143" s="36"/>
      <c r="I143" s="178"/>
      <c r="J143" s="36"/>
      <c r="K143" s="36"/>
      <c r="L143" s="39"/>
      <c r="M143" s="179"/>
      <c r="N143" s="180"/>
      <c r="O143" s="64"/>
      <c r="P143" s="64"/>
      <c r="Q143" s="64"/>
      <c r="R143" s="64"/>
      <c r="S143" s="64"/>
      <c r="T143" s="65"/>
      <c r="U143" s="34"/>
      <c r="V143" s="34"/>
      <c r="W143" s="34"/>
      <c r="X143" s="34"/>
      <c r="Y143" s="34"/>
      <c r="Z143" s="34"/>
      <c r="AA143" s="34"/>
      <c r="AB143" s="34"/>
      <c r="AC143" s="34"/>
      <c r="AD143" s="34"/>
      <c r="AE143" s="34"/>
      <c r="AT143" s="17" t="s">
        <v>218</v>
      </c>
      <c r="AU143" s="17" t="s">
        <v>83</v>
      </c>
    </row>
    <row r="144" spans="1:65" s="12" customFormat="1" x14ac:dyDescent="0.2">
      <c r="B144" s="181"/>
      <c r="C144" s="182"/>
      <c r="D144" s="176" t="s">
        <v>220</v>
      </c>
      <c r="E144" s="183" t="s">
        <v>35</v>
      </c>
      <c r="F144" s="184" t="s">
        <v>1116</v>
      </c>
      <c r="G144" s="182"/>
      <c r="H144" s="185">
        <v>24.338000000000001</v>
      </c>
      <c r="I144" s="186"/>
      <c r="J144" s="182"/>
      <c r="K144" s="182"/>
      <c r="L144" s="187"/>
      <c r="M144" s="188"/>
      <c r="N144" s="189"/>
      <c r="O144" s="189"/>
      <c r="P144" s="189"/>
      <c r="Q144" s="189"/>
      <c r="R144" s="189"/>
      <c r="S144" s="189"/>
      <c r="T144" s="190"/>
      <c r="AT144" s="191" t="s">
        <v>220</v>
      </c>
      <c r="AU144" s="191" t="s">
        <v>83</v>
      </c>
      <c r="AV144" s="12" t="s">
        <v>85</v>
      </c>
      <c r="AW144" s="12" t="s">
        <v>37</v>
      </c>
      <c r="AX144" s="12" t="s">
        <v>83</v>
      </c>
      <c r="AY144" s="191" t="s">
        <v>215</v>
      </c>
    </row>
    <row r="145" spans="1:65" s="2" customFormat="1" ht="60" x14ac:dyDescent="0.2">
      <c r="A145" s="34"/>
      <c r="B145" s="35"/>
      <c r="C145" s="208" t="s">
        <v>306</v>
      </c>
      <c r="D145" s="208" t="s">
        <v>366</v>
      </c>
      <c r="E145" s="209" t="s">
        <v>573</v>
      </c>
      <c r="F145" s="210" t="s">
        <v>574</v>
      </c>
      <c r="G145" s="211" t="s">
        <v>353</v>
      </c>
      <c r="H145" s="212">
        <v>16.170000000000002</v>
      </c>
      <c r="I145" s="213"/>
      <c r="J145" s="214">
        <f>ROUND(I145*H145,2)</f>
        <v>0</v>
      </c>
      <c r="K145" s="210" t="s">
        <v>213</v>
      </c>
      <c r="L145" s="39"/>
      <c r="M145" s="215" t="s">
        <v>35</v>
      </c>
      <c r="N145" s="216" t="s">
        <v>47</v>
      </c>
      <c r="O145" s="64"/>
      <c r="P145" s="172">
        <f>O145*H145</f>
        <v>0</v>
      </c>
      <c r="Q145" s="172">
        <v>0</v>
      </c>
      <c r="R145" s="172">
        <f>Q145*H145</f>
        <v>0</v>
      </c>
      <c r="S145" s="172">
        <v>0</v>
      </c>
      <c r="T145" s="173">
        <f>S145*H145</f>
        <v>0</v>
      </c>
      <c r="U145" s="34"/>
      <c r="V145" s="34"/>
      <c r="W145" s="34"/>
      <c r="X145" s="34"/>
      <c r="Y145" s="34"/>
      <c r="Z145" s="34"/>
      <c r="AA145" s="34"/>
      <c r="AB145" s="34"/>
      <c r="AC145" s="34"/>
      <c r="AD145" s="34"/>
      <c r="AE145" s="34"/>
      <c r="AR145" s="174" t="s">
        <v>369</v>
      </c>
      <c r="AT145" s="174" t="s">
        <v>366</v>
      </c>
      <c r="AU145" s="174" t="s">
        <v>83</v>
      </c>
      <c r="AY145" s="17" t="s">
        <v>215</v>
      </c>
      <c r="BE145" s="175">
        <f>IF(N145="základní",J145,0)</f>
        <v>0</v>
      </c>
      <c r="BF145" s="175">
        <f>IF(N145="snížená",J145,0)</f>
        <v>0</v>
      </c>
      <c r="BG145" s="175">
        <f>IF(N145="zákl. přenesená",J145,0)</f>
        <v>0</v>
      </c>
      <c r="BH145" s="175">
        <f>IF(N145="sníž. přenesená",J145,0)</f>
        <v>0</v>
      </c>
      <c r="BI145" s="175">
        <f>IF(N145="nulová",J145,0)</f>
        <v>0</v>
      </c>
      <c r="BJ145" s="17" t="s">
        <v>83</v>
      </c>
      <c r="BK145" s="175">
        <f>ROUND(I145*H145,2)</f>
        <v>0</v>
      </c>
      <c r="BL145" s="17" t="s">
        <v>369</v>
      </c>
      <c r="BM145" s="174" t="s">
        <v>575</v>
      </c>
    </row>
    <row r="146" spans="1:65" s="2" customFormat="1" ht="19.5" x14ac:dyDescent="0.2">
      <c r="A146" s="34"/>
      <c r="B146" s="35"/>
      <c r="C146" s="36"/>
      <c r="D146" s="176" t="s">
        <v>218</v>
      </c>
      <c r="E146" s="36"/>
      <c r="F146" s="177" t="s">
        <v>576</v>
      </c>
      <c r="G146" s="36"/>
      <c r="H146" s="36"/>
      <c r="I146" s="178"/>
      <c r="J146" s="36"/>
      <c r="K146" s="36"/>
      <c r="L146" s="39"/>
      <c r="M146" s="179"/>
      <c r="N146" s="180"/>
      <c r="O146" s="64"/>
      <c r="P146" s="64"/>
      <c r="Q146" s="64"/>
      <c r="R146" s="64"/>
      <c r="S146" s="64"/>
      <c r="T146" s="65"/>
      <c r="U146" s="34"/>
      <c r="V146" s="34"/>
      <c r="W146" s="34"/>
      <c r="X146" s="34"/>
      <c r="Y146" s="34"/>
      <c r="Z146" s="34"/>
      <c r="AA146" s="34"/>
      <c r="AB146" s="34"/>
      <c r="AC146" s="34"/>
      <c r="AD146" s="34"/>
      <c r="AE146" s="34"/>
      <c r="AT146" s="17" t="s">
        <v>218</v>
      </c>
      <c r="AU146" s="17" t="s">
        <v>83</v>
      </c>
    </row>
    <row r="147" spans="1:65" s="12" customFormat="1" x14ac:dyDescent="0.2">
      <c r="B147" s="181"/>
      <c r="C147" s="182"/>
      <c r="D147" s="176" t="s">
        <v>220</v>
      </c>
      <c r="E147" s="183" t="s">
        <v>35</v>
      </c>
      <c r="F147" s="184" t="s">
        <v>1117</v>
      </c>
      <c r="G147" s="182"/>
      <c r="H147" s="185">
        <v>16.170000000000002</v>
      </c>
      <c r="I147" s="186"/>
      <c r="J147" s="182"/>
      <c r="K147" s="182"/>
      <c r="L147" s="187"/>
      <c r="M147" s="188"/>
      <c r="N147" s="189"/>
      <c r="O147" s="189"/>
      <c r="P147" s="189"/>
      <c r="Q147" s="189"/>
      <c r="R147" s="189"/>
      <c r="S147" s="189"/>
      <c r="T147" s="190"/>
      <c r="AT147" s="191" t="s">
        <v>220</v>
      </c>
      <c r="AU147" s="191" t="s">
        <v>83</v>
      </c>
      <c r="AV147" s="12" t="s">
        <v>85</v>
      </c>
      <c r="AW147" s="12" t="s">
        <v>37</v>
      </c>
      <c r="AX147" s="12" t="s">
        <v>83</v>
      </c>
      <c r="AY147" s="191" t="s">
        <v>215</v>
      </c>
    </row>
    <row r="148" spans="1:65" s="2" customFormat="1" ht="60" x14ac:dyDescent="0.2">
      <c r="A148" s="34"/>
      <c r="B148" s="35"/>
      <c r="C148" s="208" t="s">
        <v>311</v>
      </c>
      <c r="D148" s="208" t="s">
        <v>366</v>
      </c>
      <c r="E148" s="209" t="s">
        <v>983</v>
      </c>
      <c r="F148" s="210" t="s">
        <v>984</v>
      </c>
      <c r="G148" s="211" t="s">
        <v>353</v>
      </c>
      <c r="H148" s="212">
        <v>38.482999999999997</v>
      </c>
      <c r="I148" s="213"/>
      <c r="J148" s="214">
        <f>ROUND(I148*H148,2)</f>
        <v>0</v>
      </c>
      <c r="K148" s="210" t="s">
        <v>213</v>
      </c>
      <c r="L148" s="39"/>
      <c r="M148" s="215" t="s">
        <v>35</v>
      </c>
      <c r="N148" s="216" t="s">
        <v>47</v>
      </c>
      <c r="O148" s="64"/>
      <c r="P148" s="172">
        <f>O148*H148</f>
        <v>0</v>
      </c>
      <c r="Q148" s="172">
        <v>0</v>
      </c>
      <c r="R148" s="172">
        <f>Q148*H148</f>
        <v>0</v>
      </c>
      <c r="S148" s="172">
        <v>0</v>
      </c>
      <c r="T148" s="173">
        <f>S148*H148</f>
        <v>0</v>
      </c>
      <c r="U148" s="34"/>
      <c r="V148" s="34"/>
      <c r="W148" s="34"/>
      <c r="X148" s="34"/>
      <c r="Y148" s="34"/>
      <c r="Z148" s="34"/>
      <c r="AA148" s="34"/>
      <c r="AB148" s="34"/>
      <c r="AC148" s="34"/>
      <c r="AD148" s="34"/>
      <c r="AE148" s="34"/>
      <c r="AR148" s="174" t="s">
        <v>369</v>
      </c>
      <c r="AT148" s="174" t="s">
        <v>366</v>
      </c>
      <c r="AU148" s="174" t="s">
        <v>83</v>
      </c>
      <c r="AY148" s="17" t="s">
        <v>215</v>
      </c>
      <c r="BE148" s="175">
        <f>IF(N148="základní",J148,0)</f>
        <v>0</v>
      </c>
      <c r="BF148" s="175">
        <f>IF(N148="snížená",J148,0)</f>
        <v>0</v>
      </c>
      <c r="BG148" s="175">
        <f>IF(N148="zákl. přenesená",J148,0)</f>
        <v>0</v>
      </c>
      <c r="BH148" s="175">
        <f>IF(N148="sníž. přenesená",J148,0)</f>
        <v>0</v>
      </c>
      <c r="BI148" s="175">
        <f>IF(N148="nulová",J148,0)</f>
        <v>0</v>
      </c>
      <c r="BJ148" s="17" t="s">
        <v>83</v>
      </c>
      <c r="BK148" s="175">
        <f>ROUND(I148*H148,2)</f>
        <v>0</v>
      </c>
      <c r="BL148" s="17" t="s">
        <v>369</v>
      </c>
      <c r="BM148" s="174" t="s">
        <v>985</v>
      </c>
    </row>
    <row r="149" spans="1:65" s="2" customFormat="1" ht="19.5" x14ac:dyDescent="0.2">
      <c r="A149" s="34"/>
      <c r="B149" s="35"/>
      <c r="C149" s="36"/>
      <c r="D149" s="176" t="s">
        <v>218</v>
      </c>
      <c r="E149" s="36"/>
      <c r="F149" s="177" t="s">
        <v>1086</v>
      </c>
      <c r="G149" s="36"/>
      <c r="H149" s="36"/>
      <c r="I149" s="178"/>
      <c r="J149" s="36"/>
      <c r="K149" s="36"/>
      <c r="L149" s="39"/>
      <c r="M149" s="179"/>
      <c r="N149" s="180"/>
      <c r="O149" s="64"/>
      <c r="P149" s="64"/>
      <c r="Q149" s="64"/>
      <c r="R149" s="64"/>
      <c r="S149" s="64"/>
      <c r="T149" s="65"/>
      <c r="U149" s="34"/>
      <c r="V149" s="34"/>
      <c r="W149" s="34"/>
      <c r="X149" s="34"/>
      <c r="Y149" s="34"/>
      <c r="Z149" s="34"/>
      <c r="AA149" s="34"/>
      <c r="AB149" s="34"/>
      <c r="AC149" s="34"/>
      <c r="AD149" s="34"/>
      <c r="AE149" s="34"/>
      <c r="AT149" s="17" t="s">
        <v>218</v>
      </c>
      <c r="AU149" s="17" t="s">
        <v>83</v>
      </c>
    </row>
    <row r="150" spans="1:65" s="12" customFormat="1" x14ac:dyDescent="0.2">
      <c r="B150" s="181"/>
      <c r="C150" s="182"/>
      <c r="D150" s="176" t="s">
        <v>220</v>
      </c>
      <c r="E150" s="183" t="s">
        <v>35</v>
      </c>
      <c r="F150" s="184" t="s">
        <v>1118</v>
      </c>
      <c r="G150" s="182"/>
      <c r="H150" s="185">
        <v>38.482999999999997</v>
      </c>
      <c r="I150" s="186"/>
      <c r="J150" s="182"/>
      <c r="K150" s="182"/>
      <c r="L150" s="187"/>
      <c r="M150" s="188"/>
      <c r="N150" s="189"/>
      <c r="O150" s="189"/>
      <c r="P150" s="189"/>
      <c r="Q150" s="189"/>
      <c r="R150" s="189"/>
      <c r="S150" s="189"/>
      <c r="T150" s="190"/>
      <c r="AT150" s="191" t="s">
        <v>220</v>
      </c>
      <c r="AU150" s="191" t="s">
        <v>83</v>
      </c>
      <c r="AV150" s="12" t="s">
        <v>85</v>
      </c>
      <c r="AW150" s="12" t="s">
        <v>37</v>
      </c>
      <c r="AX150" s="12" t="s">
        <v>83</v>
      </c>
      <c r="AY150" s="191" t="s">
        <v>215</v>
      </c>
    </row>
    <row r="151" spans="1:65" s="2" customFormat="1" ht="60" x14ac:dyDescent="0.2">
      <c r="A151" s="34"/>
      <c r="B151" s="35"/>
      <c r="C151" s="208" t="s">
        <v>316</v>
      </c>
      <c r="D151" s="208" t="s">
        <v>366</v>
      </c>
      <c r="E151" s="209" t="s">
        <v>983</v>
      </c>
      <c r="F151" s="210" t="s">
        <v>984</v>
      </c>
      <c r="G151" s="211" t="s">
        <v>353</v>
      </c>
      <c r="H151" s="212">
        <v>0.84299999999999997</v>
      </c>
      <c r="I151" s="213"/>
      <c r="J151" s="214">
        <f>ROUND(I151*H151,2)</f>
        <v>0</v>
      </c>
      <c r="K151" s="210" t="s">
        <v>213</v>
      </c>
      <c r="L151" s="39"/>
      <c r="M151" s="215" t="s">
        <v>35</v>
      </c>
      <c r="N151" s="216" t="s">
        <v>47</v>
      </c>
      <c r="O151" s="64"/>
      <c r="P151" s="172">
        <f>O151*H151</f>
        <v>0</v>
      </c>
      <c r="Q151" s="172">
        <v>0</v>
      </c>
      <c r="R151" s="172">
        <f>Q151*H151</f>
        <v>0</v>
      </c>
      <c r="S151" s="172">
        <v>0</v>
      </c>
      <c r="T151" s="173">
        <f>S151*H151</f>
        <v>0</v>
      </c>
      <c r="U151" s="34"/>
      <c r="V151" s="34"/>
      <c r="W151" s="34"/>
      <c r="X151" s="34"/>
      <c r="Y151" s="34"/>
      <c r="Z151" s="34"/>
      <c r="AA151" s="34"/>
      <c r="AB151" s="34"/>
      <c r="AC151" s="34"/>
      <c r="AD151" s="34"/>
      <c r="AE151" s="34"/>
      <c r="AR151" s="174" t="s">
        <v>369</v>
      </c>
      <c r="AT151" s="174" t="s">
        <v>366</v>
      </c>
      <c r="AU151" s="174" t="s">
        <v>83</v>
      </c>
      <c r="AY151" s="17" t="s">
        <v>215</v>
      </c>
      <c r="BE151" s="175">
        <f>IF(N151="základní",J151,0)</f>
        <v>0</v>
      </c>
      <c r="BF151" s="175">
        <f>IF(N151="snížená",J151,0)</f>
        <v>0</v>
      </c>
      <c r="BG151" s="175">
        <f>IF(N151="zákl. přenesená",J151,0)</f>
        <v>0</v>
      </c>
      <c r="BH151" s="175">
        <f>IF(N151="sníž. přenesená",J151,0)</f>
        <v>0</v>
      </c>
      <c r="BI151" s="175">
        <f>IF(N151="nulová",J151,0)</f>
        <v>0</v>
      </c>
      <c r="BJ151" s="17" t="s">
        <v>83</v>
      </c>
      <c r="BK151" s="175">
        <f>ROUND(I151*H151,2)</f>
        <v>0</v>
      </c>
      <c r="BL151" s="17" t="s">
        <v>369</v>
      </c>
      <c r="BM151" s="174" t="s">
        <v>988</v>
      </c>
    </row>
    <row r="152" spans="1:65" s="2" customFormat="1" ht="19.5" x14ac:dyDescent="0.2">
      <c r="A152" s="34"/>
      <c r="B152" s="35"/>
      <c r="C152" s="36"/>
      <c r="D152" s="176" t="s">
        <v>218</v>
      </c>
      <c r="E152" s="36"/>
      <c r="F152" s="177" t="s">
        <v>989</v>
      </c>
      <c r="G152" s="36"/>
      <c r="H152" s="36"/>
      <c r="I152" s="178"/>
      <c r="J152" s="36"/>
      <c r="K152" s="36"/>
      <c r="L152" s="39"/>
      <c r="M152" s="179"/>
      <c r="N152" s="180"/>
      <c r="O152" s="64"/>
      <c r="P152" s="64"/>
      <c r="Q152" s="64"/>
      <c r="R152" s="64"/>
      <c r="S152" s="64"/>
      <c r="T152" s="65"/>
      <c r="U152" s="34"/>
      <c r="V152" s="34"/>
      <c r="W152" s="34"/>
      <c r="X152" s="34"/>
      <c r="Y152" s="34"/>
      <c r="Z152" s="34"/>
      <c r="AA152" s="34"/>
      <c r="AB152" s="34"/>
      <c r="AC152" s="34"/>
      <c r="AD152" s="34"/>
      <c r="AE152" s="34"/>
      <c r="AT152" s="17" t="s">
        <v>218</v>
      </c>
      <c r="AU152" s="17" t="s">
        <v>83</v>
      </c>
    </row>
    <row r="153" spans="1:65" s="12" customFormat="1" x14ac:dyDescent="0.2">
      <c r="B153" s="181"/>
      <c r="C153" s="182"/>
      <c r="D153" s="176" t="s">
        <v>220</v>
      </c>
      <c r="E153" s="183" t="s">
        <v>35</v>
      </c>
      <c r="F153" s="184" t="s">
        <v>1119</v>
      </c>
      <c r="G153" s="182"/>
      <c r="H153" s="185">
        <v>0.84299999999999997</v>
      </c>
      <c r="I153" s="186"/>
      <c r="J153" s="182"/>
      <c r="K153" s="182"/>
      <c r="L153" s="187"/>
      <c r="M153" s="188"/>
      <c r="N153" s="189"/>
      <c r="O153" s="189"/>
      <c r="P153" s="189"/>
      <c r="Q153" s="189"/>
      <c r="R153" s="189"/>
      <c r="S153" s="189"/>
      <c r="T153" s="190"/>
      <c r="AT153" s="191" t="s">
        <v>220</v>
      </c>
      <c r="AU153" s="191" t="s">
        <v>83</v>
      </c>
      <c r="AV153" s="12" t="s">
        <v>85</v>
      </c>
      <c r="AW153" s="12" t="s">
        <v>37</v>
      </c>
      <c r="AX153" s="12" t="s">
        <v>83</v>
      </c>
      <c r="AY153" s="191" t="s">
        <v>215</v>
      </c>
    </row>
    <row r="154" spans="1:65" s="2" customFormat="1" ht="44.25" customHeight="1" x14ac:dyDescent="0.2">
      <c r="A154" s="34"/>
      <c r="B154" s="35"/>
      <c r="C154" s="208" t="s">
        <v>321</v>
      </c>
      <c r="D154" s="208" t="s">
        <v>366</v>
      </c>
      <c r="E154" s="209" t="s">
        <v>605</v>
      </c>
      <c r="F154" s="210" t="s">
        <v>606</v>
      </c>
      <c r="G154" s="211" t="s">
        <v>353</v>
      </c>
      <c r="H154" s="212">
        <v>0.84299999999999997</v>
      </c>
      <c r="I154" s="213"/>
      <c r="J154" s="214">
        <f>ROUND(I154*H154,2)</f>
        <v>0</v>
      </c>
      <c r="K154" s="210" t="s">
        <v>213</v>
      </c>
      <c r="L154" s="39"/>
      <c r="M154" s="215" t="s">
        <v>35</v>
      </c>
      <c r="N154" s="216" t="s">
        <v>47</v>
      </c>
      <c r="O154" s="64"/>
      <c r="P154" s="172">
        <f>O154*H154</f>
        <v>0</v>
      </c>
      <c r="Q154" s="172">
        <v>0</v>
      </c>
      <c r="R154" s="172">
        <f>Q154*H154</f>
        <v>0</v>
      </c>
      <c r="S154" s="172">
        <v>0</v>
      </c>
      <c r="T154" s="173">
        <f>S154*H154</f>
        <v>0</v>
      </c>
      <c r="U154" s="34"/>
      <c r="V154" s="34"/>
      <c r="W154" s="34"/>
      <c r="X154" s="34"/>
      <c r="Y154" s="34"/>
      <c r="Z154" s="34"/>
      <c r="AA154" s="34"/>
      <c r="AB154" s="34"/>
      <c r="AC154" s="34"/>
      <c r="AD154" s="34"/>
      <c r="AE154" s="34"/>
      <c r="AR154" s="174" t="s">
        <v>369</v>
      </c>
      <c r="AT154" s="174" t="s">
        <v>366</v>
      </c>
      <c r="AU154" s="174" t="s">
        <v>83</v>
      </c>
      <c r="AY154" s="17" t="s">
        <v>215</v>
      </c>
      <c r="BE154" s="175">
        <f>IF(N154="základní",J154,0)</f>
        <v>0</v>
      </c>
      <c r="BF154" s="175">
        <f>IF(N154="snížená",J154,0)</f>
        <v>0</v>
      </c>
      <c r="BG154" s="175">
        <f>IF(N154="zákl. přenesená",J154,0)</f>
        <v>0</v>
      </c>
      <c r="BH154" s="175">
        <f>IF(N154="sníž. přenesená",J154,0)</f>
        <v>0</v>
      </c>
      <c r="BI154" s="175">
        <f>IF(N154="nulová",J154,0)</f>
        <v>0</v>
      </c>
      <c r="BJ154" s="17" t="s">
        <v>83</v>
      </c>
      <c r="BK154" s="175">
        <f>ROUND(I154*H154,2)</f>
        <v>0</v>
      </c>
      <c r="BL154" s="17" t="s">
        <v>369</v>
      </c>
      <c r="BM154" s="174" t="s">
        <v>607</v>
      </c>
    </row>
    <row r="155" spans="1:65" s="12" customFormat="1" x14ac:dyDescent="0.2">
      <c r="B155" s="181"/>
      <c r="C155" s="182"/>
      <c r="D155" s="176" t="s">
        <v>220</v>
      </c>
      <c r="E155" s="183" t="s">
        <v>35</v>
      </c>
      <c r="F155" s="184" t="s">
        <v>1120</v>
      </c>
      <c r="G155" s="182"/>
      <c r="H155" s="185">
        <v>0.84299999999999997</v>
      </c>
      <c r="I155" s="186"/>
      <c r="J155" s="182"/>
      <c r="K155" s="182"/>
      <c r="L155" s="187"/>
      <c r="M155" s="217"/>
      <c r="N155" s="218"/>
      <c r="O155" s="218"/>
      <c r="P155" s="218"/>
      <c r="Q155" s="218"/>
      <c r="R155" s="218"/>
      <c r="S155" s="218"/>
      <c r="T155" s="219"/>
      <c r="AT155" s="191" t="s">
        <v>220</v>
      </c>
      <c r="AU155" s="191" t="s">
        <v>83</v>
      </c>
      <c r="AV155" s="12" t="s">
        <v>85</v>
      </c>
      <c r="AW155" s="12" t="s">
        <v>37</v>
      </c>
      <c r="AX155" s="12" t="s">
        <v>83</v>
      </c>
      <c r="AY155" s="191" t="s">
        <v>215</v>
      </c>
    </row>
    <row r="156" spans="1:65" s="2" customFormat="1" ht="6.95" customHeight="1" x14ac:dyDescent="0.2">
      <c r="A156" s="34"/>
      <c r="B156" s="47"/>
      <c r="C156" s="48"/>
      <c r="D156" s="48"/>
      <c r="E156" s="48"/>
      <c r="F156" s="48"/>
      <c r="G156" s="48"/>
      <c r="H156" s="48"/>
      <c r="I156" s="48"/>
      <c r="J156" s="48"/>
      <c r="K156" s="48"/>
      <c r="L156" s="39"/>
      <c r="M156" s="34"/>
      <c r="O156" s="34"/>
      <c r="P156" s="34"/>
      <c r="Q156" s="34"/>
      <c r="R156" s="34"/>
      <c r="S156" s="34"/>
      <c r="T156" s="34"/>
      <c r="U156" s="34"/>
      <c r="V156" s="34"/>
      <c r="W156" s="34"/>
      <c r="X156" s="34"/>
      <c r="Y156" s="34"/>
      <c r="Z156" s="34"/>
      <c r="AA156" s="34"/>
      <c r="AB156" s="34"/>
      <c r="AC156" s="34"/>
      <c r="AD156" s="34"/>
      <c r="AE156" s="34"/>
    </row>
  </sheetData>
  <sheetProtection algorithmName="SHA-512" hashValue="T7w7w/o7vixZS7YTmZjtQTz2L3jFXE79gqXr/kfGqZfpd/Tu8a09ugCpq5EKCCMS14x3vr9XdK8IL1wDSx26xA==" saltValue="25dnZAJXluWmECWOpEBZXRh7or1eDkcwRqxexVF5GSP0Cv0B/dfLyj9g3ZTHjOAMBDvYG7PlO8UFdOPMK8hbSg==" spinCount="100000" sheet="1" objects="1" scenarios="1" formatColumns="0" formatRows="0" autoFilter="0"/>
  <autoFilter ref="C87:K155"/>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89"/>
  <sheetViews>
    <sheetView showGridLines="0" topLeftCell="A70" workbookViewId="0">
      <selection activeCell="H97" sqref="H97"/>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156</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1097</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1121</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1062</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ROUND(J85,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ROUND((SUM(BE85:BE88)),  2)</f>
        <v>0</v>
      </c>
      <c r="G35" s="34"/>
      <c r="H35" s="34"/>
      <c r="I35" s="124">
        <v>0.21</v>
      </c>
      <c r="J35" s="123">
        <f>ROUND(((SUM(BE85:BE88))*I35),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ROUND((SUM(BF85:BF88)),  2)</f>
        <v>0</v>
      </c>
      <c r="G36" s="34"/>
      <c r="H36" s="34"/>
      <c r="I36" s="124">
        <v>0.15</v>
      </c>
      <c r="J36" s="123">
        <f>ROUND(((SUM(BF85:BF88))*I36),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ROUND((SUM(BG85:BG88)),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ROUND((SUM(BH85:BH88)),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ROUND((SUM(BI85:BI88)),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1097</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10.2 - Materíál dodávaný zadavatelem - NEOCEŇOVAT!</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Kamenný Újezd - Včelná</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J85</f>
        <v>0</v>
      </c>
      <c r="K63" s="36"/>
      <c r="L63" s="113"/>
      <c r="S63" s="34"/>
      <c r="T63" s="34"/>
      <c r="U63" s="34"/>
      <c r="V63" s="34"/>
      <c r="W63" s="34"/>
      <c r="X63" s="34"/>
      <c r="Y63" s="34"/>
      <c r="Z63" s="34"/>
      <c r="AA63" s="34"/>
      <c r="AB63" s="34"/>
      <c r="AC63" s="34"/>
      <c r="AD63" s="34"/>
      <c r="AE63" s="34"/>
      <c r="AU63" s="17" t="s">
        <v>192</v>
      </c>
    </row>
    <row r="64" spans="1:47" s="2" customFormat="1" ht="21.75" customHeight="1" x14ac:dyDescent="0.2">
      <c r="A64" s="34"/>
      <c r="B64" s="35"/>
      <c r="C64" s="36"/>
      <c r="D64" s="36"/>
      <c r="E64" s="36"/>
      <c r="F64" s="36"/>
      <c r="G64" s="36"/>
      <c r="H64" s="36"/>
      <c r="I64" s="36"/>
      <c r="J64" s="36"/>
      <c r="K64" s="36"/>
      <c r="L64" s="113"/>
      <c r="S64" s="34"/>
      <c r="T64" s="34"/>
      <c r="U64" s="34"/>
      <c r="V64" s="34"/>
      <c r="W64" s="34"/>
      <c r="X64" s="34"/>
      <c r="Y64" s="34"/>
      <c r="Z64" s="34"/>
      <c r="AA64" s="34"/>
      <c r="AB64" s="34"/>
      <c r="AC64" s="34"/>
      <c r="AD64" s="34"/>
      <c r="AE64" s="34"/>
    </row>
    <row r="65" spans="1:31" s="2" customFormat="1" ht="6.95" customHeight="1" x14ac:dyDescent="0.2">
      <c r="A65" s="34"/>
      <c r="B65" s="47"/>
      <c r="C65" s="48"/>
      <c r="D65" s="48"/>
      <c r="E65" s="48"/>
      <c r="F65" s="48"/>
      <c r="G65" s="48"/>
      <c r="H65" s="48"/>
      <c r="I65" s="48"/>
      <c r="J65" s="48"/>
      <c r="K65" s="48"/>
      <c r="L65" s="113"/>
      <c r="S65" s="34"/>
      <c r="T65" s="34"/>
      <c r="U65" s="34"/>
      <c r="V65" s="34"/>
      <c r="W65" s="34"/>
      <c r="X65" s="34"/>
      <c r="Y65" s="34"/>
      <c r="Z65" s="34"/>
      <c r="AA65" s="34"/>
      <c r="AB65" s="34"/>
      <c r="AC65" s="34"/>
      <c r="AD65" s="34"/>
      <c r="AE65" s="34"/>
    </row>
    <row r="69" spans="1:31" s="2" customFormat="1" ht="6.95" customHeight="1" x14ac:dyDescent="0.2">
      <c r="A69" s="34"/>
      <c r="B69" s="49"/>
      <c r="C69" s="50"/>
      <c r="D69" s="50"/>
      <c r="E69" s="50"/>
      <c r="F69" s="50"/>
      <c r="G69" s="50"/>
      <c r="H69" s="50"/>
      <c r="I69" s="50"/>
      <c r="J69" s="50"/>
      <c r="K69" s="50"/>
      <c r="L69" s="113"/>
      <c r="S69" s="34"/>
      <c r="T69" s="34"/>
      <c r="U69" s="34"/>
      <c r="V69" s="34"/>
      <c r="W69" s="34"/>
      <c r="X69" s="34"/>
      <c r="Y69" s="34"/>
      <c r="Z69" s="34"/>
      <c r="AA69" s="34"/>
      <c r="AB69" s="34"/>
      <c r="AC69" s="34"/>
      <c r="AD69" s="34"/>
      <c r="AE69" s="34"/>
    </row>
    <row r="70" spans="1:31" s="2" customFormat="1" ht="24.95" customHeight="1" x14ac:dyDescent="0.2">
      <c r="A70" s="34"/>
      <c r="B70" s="35"/>
      <c r="C70" s="23" t="s">
        <v>196</v>
      </c>
      <c r="D70" s="36"/>
      <c r="E70" s="36"/>
      <c r="F70" s="36"/>
      <c r="G70" s="36"/>
      <c r="H70" s="36"/>
      <c r="I70" s="36"/>
      <c r="J70" s="36"/>
      <c r="K70" s="36"/>
      <c r="L70" s="113"/>
      <c r="S70" s="34"/>
      <c r="T70" s="34"/>
      <c r="U70" s="34"/>
      <c r="V70" s="34"/>
      <c r="W70" s="34"/>
      <c r="X70" s="34"/>
      <c r="Y70" s="34"/>
      <c r="Z70" s="34"/>
      <c r="AA70" s="34"/>
      <c r="AB70" s="34"/>
      <c r="AC70" s="34"/>
      <c r="AD70" s="34"/>
      <c r="AE70" s="34"/>
    </row>
    <row r="71" spans="1:31" s="2" customFormat="1" ht="6.95" customHeight="1" x14ac:dyDescent="0.2">
      <c r="A71" s="34"/>
      <c r="B71" s="35"/>
      <c r="C71" s="36"/>
      <c r="D71" s="36"/>
      <c r="E71" s="36"/>
      <c r="F71" s="36"/>
      <c r="G71" s="36"/>
      <c r="H71" s="36"/>
      <c r="I71" s="36"/>
      <c r="J71" s="36"/>
      <c r="K71" s="36"/>
      <c r="L71" s="113"/>
      <c r="S71" s="34"/>
      <c r="T71" s="34"/>
      <c r="U71" s="34"/>
      <c r="V71" s="34"/>
      <c r="W71" s="34"/>
      <c r="X71" s="34"/>
      <c r="Y71" s="34"/>
      <c r="Z71" s="34"/>
      <c r="AA71" s="34"/>
      <c r="AB71" s="34"/>
      <c r="AC71" s="34"/>
      <c r="AD71" s="34"/>
      <c r="AE71" s="34"/>
    </row>
    <row r="72" spans="1:31" s="2" customFormat="1" ht="12" customHeight="1" x14ac:dyDescent="0.2">
      <c r="A72" s="34"/>
      <c r="B72" s="35"/>
      <c r="C72" s="29" t="s">
        <v>16</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ht="16.5" customHeight="1" x14ac:dyDescent="0.2">
      <c r="A73" s="34"/>
      <c r="B73" s="35"/>
      <c r="C73" s="36"/>
      <c r="D73" s="36"/>
      <c r="E73" s="367" t="str">
        <f>E7</f>
        <v>Oprava kolejí a výhybek v úseku H. Dvořiště - Velešín na trati Č. Budějovice - Summerau</v>
      </c>
      <c r="F73" s="368"/>
      <c r="G73" s="368"/>
      <c r="H73" s="368"/>
      <c r="I73" s="36"/>
      <c r="J73" s="36"/>
      <c r="K73" s="36"/>
      <c r="L73" s="113"/>
      <c r="S73" s="34"/>
      <c r="T73" s="34"/>
      <c r="U73" s="34"/>
      <c r="V73" s="34"/>
      <c r="W73" s="34"/>
      <c r="X73" s="34"/>
      <c r="Y73" s="34"/>
      <c r="Z73" s="34"/>
      <c r="AA73" s="34"/>
      <c r="AB73" s="34"/>
      <c r="AC73" s="34"/>
      <c r="AD73" s="34"/>
      <c r="AE73" s="34"/>
    </row>
    <row r="74" spans="1:31" s="1" customFormat="1" ht="12" customHeight="1" x14ac:dyDescent="0.2">
      <c r="B74" s="21"/>
      <c r="C74" s="29" t="s">
        <v>183</v>
      </c>
      <c r="D74" s="22"/>
      <c r="E74" s="22"/>
      <c r="F74" s="22"/>
      <c r="G74" s="22"/>
      <c r="H74" s="22"/>
      <c r="I74" s="22"/>
      <c r="J74" s="22"/>
      <c r="K74" s="22"/>
      <c r="L74" s="20"/>
    </row>
    <row r="75" spans="1:31" s="2" customFormat="1" ht="16.5" customHeight="1" x14ac:dyDescent="0.2">
      <c r="A75" s="34"/>
      <c r="B75" s="35"/>
      <c r="C75" s="36"/>
      <c r="D75" s="36"/>
      <c r="E75" s="367" t="s">
        <v>1097</v>
      </c>
      <c r="F75" s="366"/>
      <c r="G75" s="366"/>
      <c r="H75" s="366"/>
      <c r="I75" s="36"/>
      <c r="J75" s="36"/>
      <c r="K75" s="36"/>
      <c r="L75" s="113"/>
      <c r="S75" s="34"/>
      <c r="T75" s="34"/>
      <c r="U75" s="34"/>
      <c r="V75" s="34"/>
      <c r="W75" s="34"/>
      <c r="X75" s="34"/>
      <c r="Y75" s="34"/>
      <c r="Z75" s="34"/>
      <c r="AA75" s="34"/>
      <c r="AB75" s="34"/>
      <c r="AC75" s="34"/>
      <c r="AD75" s="34"/>
      <c r="AE75" s="34"/>
    </row>
    <row r="76" spans="1:31" s="2" customFormat="1" ht="12" customHeight="1" x14ac:dyDescent="0.2">
      <c r="A76" s="34"/>
      <c r="B76" s="35"/>
      <c r="C76" s="29" t="s">
        <v>185</v>
      </c>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ht="16.5" customHeight="1" x14ac:dyDescent="0.2">
      <c r="A77" s="34"/>
      <c r="B77" s="35"/>
      <c r="C77" s="36"/>
      <c r="D77" s="36"/>
      <c r="E77" s="330" t="str">
        <f>E11</f>
        <v>SO 10.2 - Materíál dodávaný zadavatelem - NEOCEŇOVAT!</v>
      </c>
      <c r="F77" s="366"/>
      <c r="G77" s="366"/>
      <c r="H77" s="366"/>
      <c r="I77" s="36"/>
      <c r="J77" s="36"/>
      <c r="K77" s="36"/>
      <c r="L77" s="113"/>
      <c r="S77" s="34"/>
      <c r="T77" s="34"/>
      <c r="U77" s="34"/>
      <c r="V77" s="34"/>
      <c r="W77" s="34"/>
      <c r="X77" s="34"/>
      <c r="Y77" s="34"/>
      <c r="Z77" s="34"/>
      <c r="AA77" s="34"/>
      <c r="AB77" s="34"/>
      <c r="AC77" s="34"/>
      <c r="AD77" s="34"/>
      <c r="AE77" s="34"/>
    </row>
    <row r="78" spans="1:31" s="2" customFormat="1" ht="6.95" customHeight="1" x14ac:dyDescent="0.2">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22</v>
      </c>
      <c r="D79" s="36"/>
      <c r="E79" s="36"/>
      <c r="F79" s="27" t="str">
        <f>F14</f>
        <v>trať 196 dle JŘ, Kamenný Újezd - Včelná</v>
      </c>
      <c r="G79" s="36"/>
      <c r="H79" s="36"/>
      <c r="I79" s="29" t="s">
        <v>24</v>
      </c>
      <c r="J79" s="59" t="str">
        <f>IF(J14="","",J14)</f>
        <v>20. 1. 2021</v>
      </c>
      <c r="K79" s="36"/>
      <c r="L79" s="113"/>
      <c r="S79" s="34"/>
      <c r="T79" s="34"/>
      <c r="U79" s="34"/>
      <c r="V79" s="34"/>
      <c r="W79" s="34"/>
      <c r="X79" s="34"/>
      <c r="Y79" s="34"/>
      <c r="Z79" s="34"/>
      <c r="AA79" s="34"/>
      <c r="AB79" s="34"/>
      <c r="AC79" s="34"/>
      <c r="AD79" s="34"/>
      <c r="AE79" s="34"/>
    </row>
    <row r="80" spans="1:31" s="2" customFormat="1" ht="6.95" customHeight="1" x14ac:dyDescent="0.2">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5.2" customHeight="1" x14ac:dyDescent="0.2">
      <c r="A81" s="34"/>
      <c r="B81" s="35"/>
      <c r="C81" s="29" t="s">
        <v>26</v>
      </c>
      <c r="D81" s="36"/>
      <c r="E81" s="36"/>
      <c r="F81" s="27" t="str">
        <f>E17</f>
        <v xml:space="preserve">Správa železnic, s. o., OŘ Plzeň </v>
      </c>
      <c r="G81" s="36"/>
      <c r="H81" s="36"/>
      <c r="I81" s="29" t="s">
        <v>34</v>
      </c>
      <c r="J81" s="32" t="str">
        <f>E23</f>
        <v xml:space="preserve"> </v>
      </c>
      <c r="K81" s="36"/>
      <c r="L81" s="113"/>
      <c r="S81" s="34"/>
      <c r="T81" s="34"/>
      <c r="U81" s="34"/>
      <c r="V81" s="34"/>
      <c r="W81" s="34"/>
      <c r="X81" s="34"/>
      <c r="Y81" s="34"/>
      <c r="Z81" s="34"/>
      <c r="AA81" s="34"/>
      <c r="AB81" s="34"/>
      <c r="AC81" s="34"/>
      <c r="AD81" s="34"/>
      <c r="AE81" s="34"/>
    </row>
    <row r="82" spans="1:65" s="2" customFormat="1" ht="15.2" customHeight="1" x14ac:dyDescent="0.2">
      <c r="A82" s="34"/>
      <c r="B82" s="35"/>
      <c r="C82" s="29" t="s">
        <v>32</v>
      </c>
      <c r="D82" s="36"/>
      <c r="E82" s="36"/>
      <c r="F82" s="27" t="str">
        <f>IF(E20="","",E20)</f>
        <v>Vyplň údaj</v>
      </c>
      <c r="G82" s="36"/>
      <c r="H82" s="36"/>
      <c r="I82" s="29" t="s">
        <v>38</v>
      </c>
      <c r="J82" s="32" t="str">
        <f>E26</f>
        <v>Libor Brabenec</v>
      </c>
      <c r="K82" s="36"/>
      <c r="L82" s="113"/>
      <c r="S82" s="34"/>
      <c r="T82" s="34"/>
      <c r="U82" s="34"/>
      <c r="V82" s="34"/>
      <c r="W82" s="34"/>
      <c r="X82" s="34"/>
      <c r="Y82" s="34"/>
      <c r="Z82" s="34"/>
      <c r="AA82" s="34"/>
      <c r="AB82" s="34"/>
      <c r="AC82" s="34"/>
      <c r="AD82" s="34"/>
      <c r="AE82" s="34"/>
    </row>
    <row r="83" spans="1:65" s="2" customFormat="1" ht="10.3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11" customFormat="1" ht="29.25" customHeight="1" x14ac:dyDescent="0.2">
      <c r="A84" s="151"/>
      <c r="B84" s="152"/>
      <c r="C84" s="153" t="s">
        <v>197</v>
      </c>
      <c r="D84" s="154" t="s">
        <v>61</v>
      </c>
      <c r="E84" s="154" t="s">
        <v>57</v>
      </c>
      <c r="F84" s="154" t="s">
        <v>58</v>
      </c>
      <c r="G84" s="154" t="s">
        <v>198</v>
      </c>
      <c r="H84" s="154" t="s">
        <v>199</v>
      </c>
      <c r="I84" s="154" t="s">
        <v>200</v>
      </c>
      <c r="J84" s="154" t="s">
        <v>191</v>
      </c>
      <c r="K84" s="155" t="s">
        <v>201</v>
      </c>
      <c r="L84" s="156"/>
      <c r="M84" s="68" t="s">
        <v>35</v>
      </c>
      <c r="N84" s="69" t="s">
        <v>46</v>
      </c>
      <c r="O84" s="69" t="s">
        <v>202</v>
      </c>
      <c r="P84" s="69" t="s">
        <v>203</v>
      </c>
      <c r="Q84" s="69" t="s">
        <v>204</v>
      </c>
      <c r="R84" s="69" t="s">
        <v>205</v>
      </c>
      <c r="S84" s="69" t="s">
        <v>206</v>
      </c>
      <c r="T84" s="70" t="s">
        <v>207</v>
      </c>
      <c r="U84" s="151"/>
      <c r="V84" s="151"/>
      <c r="W84" s="151"/>
      <c r="X84" s="151"/>
      <c r="Y84" s="151"/>
      <c r="Z84" s="151"/>
      <c r="AA84" s="151"/>
      <c r="AB84" s="151"/>
      <c r="AC84" s="151"/>
      <c r="AD84" s="151"/>
      <c r="AE84" s="151"/>
    </row>
    <row r="85" spans="1:65" s="2" customFormat="1" ht="22.9" customHeight="1" x14ac:dyDescent="0.25">
      <c r="A85" s="34"/>
      <c r="B85" s="35"/>
      <c r="C85" s="75" t="s">
        <v>208</v>
      </c>
      <c r="D85" s="36"/>
      <c r="E85" s="36"/>
      <c r="F85" s="36"/>
      <c r="G85" s="36"/>
      <c r="H85" s="36"/>
      <c r="I85" s="36"/>
      <c r="J85" s="157">
        <f>BK85</f>
        <v>0</v>
      </c>
      <c r="K85" s="36"/>
      <c r="L85" s="39"/>
      <c r="M85" s="71"/>
      <c r="N85" s="158"/>
      <c r="O85" s="72"/>
      <c r="P85" s="159">
        <f>SUM(P86:P88)</f>
        <v>0</v>
      </c>
      <c r="Q85" s="72"/>
      <c r="R85" s="159">
        <f>SUM(R86:R88)</f>
        <v>24.337600000000002</v>
      </c>
      <c r="S85" s="72"/>
      <c r="T85" s="160">
        <f>SUM(T86:T88)</f>
        <v>0</v>
      </c>
      <c r="U85" s="34"/>
      <c r="V85" s="34"/>
      <c r="W85" s="34"/>
      <c r="X85" s="34"/>
      <c r="Y85" s="34"/>
      <c r="Z85" s="34"/>
      <c r="AA85" s="34"/>
      <c r="AB85" s="34"/>
      <c r="AC85" s="34"/>
      <c r="AD85" s="34"/>
      <c r="AE85" s="34"/>
      <c r="AT85" s="17" t="s">
        <v>75</v>
      </c>
      <c r="AU85" s="17" t="s">
        <v>192</v>
      </c>
      <c r="BK85" s="161">
        <f>SUM(BK86:BK88)</f>
        <v>0</v>
      </c>
    </row>
    <row r="86" spans="1:65" s="2" customFormat="1" ht="16.5" customHeight="1" x14ac:dyDescent="0.2">
      <c r="A86" s="34"/>
      <c r="B86" s="35"/>
      <c r="C86" s="162" t="s">
        <v>83</v>
      </c>
      <c r="D86" s="162" t="s">
        <v>209</v>
      </c>
      <c r="E86" s="163" t="s">
        <v>999</v>
      </c>
      <c r="F86" s="164" t="s">
        <v>1000</v>
      </c>
      <c r="G86" s="165" t="s">
        <v>212</v>
      </c>
      <c r="H86" s="166">
        <v>3280</v>
      </c>
      <c r="I86" s="321">
        <v>0</v>
      </c>
      <c r="J86" s="168">
        <f>ROUND(I86*H86,2)</f>
        <v>0</v>
      </c>
      <c r="K86" s="164" t="s">
        <v>213</v>
      </c>
      <c r="L86" s="169"/>
      <c r="M86" s="170" t="s">
        <v>35</v>
      </c>
      <c r="N86" s="171" t="s">
        <v>47</v>
      </c>
      <c r="O86" s="64"/>
      <c r="P86" s="172">
        <f>O86*H86</f>
        <v>0</v>
      </c>
      <c r="Q86" s="172">
        <v>7.4200000000000004E-3</v>
      </c>
      <c r="R86" s="172">
        <f>Q86*H86</f>
        <v>24.337600000000002</v>
      </c>
      <c r="S86" s="172">
        <v>0</v>
      </c>
      <c r="T86" s="173">
        <f>S86*H86</f>
        <v>0</v>
      </c>
      <c r="U86" s="34"/>
      <c r="V86" s="34"/>
      <c r="W86" s="34"/>
      <c r="X86" s="34"/>
      <c r="Y86" s="34"/>
      <c r="Z86" s="34"/>
      <c r="AA86" s="34"/>
      <c r="AB86" s="34"/>
      <c r="AC86" s="34"/>
      <c r="AD86" s="34"/>
      <c r="AE86" s="34"/>
      <c r="AR86" s="174" t="s">
        <v>214</v>
      </c>
      <c r="AT86" s="174" t="s">
        <v>209</v>
      </c>
      <c r="AU86" s="174" t="s">
        <v>76</v>
      </c>
      <c r="AY86" s="17" t="s">
        <v>215</v>
      </c>
      <c r="BE86" s="175">
        <f>IF(N86="základní",J86,0)</f>
        <v>0</v>
      </c>
      <c r="BF86" s="175">
        <f>IF(N86="snížená",J86,0)</f>
        <v>0</v>
      </c>
      <c r="BG86" s="175">
        <f>IF(N86="zákl. přenesená",J86,0)</f>
        <v>0</v>
      </c>
      <c r="BH86" s="175">
        <f>IF(N86="sníž. přenesená",J86,0)</f>
        <v>0</v>
      </c>
      <c r="BI86" s="175">
        <f>IF(N86="nulová",J86,0)</f>
        <v>0</v>
      </c>
      <c r="BJ86" s="17" t="s">
        <v>83</v>
      </c>
      <c r="BK86" s="175">
        <f>ROUND(I86*H86,2)</f>
        <v>0</v>
      </c>
      <c r="BL86" s="17" t="s">
        <v>216</v>
      </c>
      <c r="BM86" s="174" t="s">
        <v>1001</v>
      </c>
    </row>
    <row r="87" spans="1:65" s="2" customFormat="1" ht="58.5" x14ac:dyDescent="0.2">
      <c r="A87" s="34"/>
      <c r="B87" s="35"/>
      <c r="C87" s="36"/>
      <c r="D87" s="176" t="s">
        <v>218</v>
      </c>
      <c r="E87" s="36"/>
      <c r="F87" s="177" t="s">
        <v>1002</v>
      </c>
      <c r="G87" s="36"/>
      <c r="H87" s="36"/>
      <c r="I87" s="178"/>
      <c r="J87" s="36"/>
      <c r="K87" s="36"/>
      <c r="L87" s="39"/>
      <c r="M87" s="179"/>
      <c r="N87" s="180"/>
      <c r="O87" s="64"/>
      <c r="P87" s="64"/>
      <c r="Q87" s="64"/>
      <c r="R87" s="64"/>
      <c r="S87" s="64"/>
      <c r="T87" s="65"/>
      <c r="U87" s="34"/>
      <c r="V87" s="34"/>
      <c r="W87" s="34"/>
      <c r="X87" s="34"/>
      <c r="Y87" s="34"/>
      <c r="Z87" s="34"/>
      <c r="AA87" s="34"/>
      <c r="AB87" s="34"/>
      <c r="AC87" s="34"/>
      <c r="AD87" s="34"/>
      <c r="AE87" s="34"/>
      <c r="AT87" s="17" t="s">
        <v>218</v>
      </c>
      <c r="AU87" s="17" t="s">
        <v>76</v>
      </c>
    </row>
    <row r="88" spans="1:65" s="12" customFormat="1" x14ac:dyDescent="0.2">
      <c r="B88" s="181"/>
      <c r="C88" s="182"/>
      <c r="D88" s="176" t="s">
        <v>220</v>
      </c>
      <c r="E88" s="183" t="s">
        <v>35</v>
      </c>
      <c r="F88" s="184" t="s">
        <v>1101</v>
      </c>
      <c r="G88" s="182"/>
      <c r="H88" s="185">
        <v>3280</v>
      </c>
      <c r="I88" s="186"/>
      <c r="J88" s="182"/>
      <c r="K88" s="182"/>
      <c r="L88" s="187"/>
      <c r="M88" s="217"/>
      <c r="N88" s="218"/>
      <c r="O88" s="218"/>
      <c r="P88" s="218"/>
      <c r="Q88" s="218"/>
      <c r="R88" s="218"/>
      <c r="S88" s="218"/>
      <c r="T88" s="219"/>
      <c r="AT88" s="191" t="s">
        <v>220</v>
      </c>
      <c r="AU88" s="191" t="s">
        <v>76</v>
      </c>
      <c r="AV88" s="12" t="s">
        <v>85</v>
      </c>
      <c r="AW88" s="12" t="s">
        <v>37</v>
      </c>
      <c r="AX88" s="12" t="s">
        <v>83</v>
      </c>
      <c r="AY88" s="191" t="s">
        <v>215</v>
      </c>
    </row>
    <row r="89" spans="1:65" s="2" customFormat="1" ht="6.95" customHeight="1" x14ac:dyDescent="0.2">
      <c r="A89" s="34"/>
      <c r="B89" s="47"/>
      <c r="C89" s="48"/>
      <c r="D89" s="48"/>
      <c r="E89" s="48"/>
      <c r="F89" s="48"/>
      <c r="G89" s="48"/>
      <c r="H89" s="48"/>
      <c r="I89" s="48"/>
      <c r="J89" s="48"/>
      <c r="K89" s="48"/>
      <c r="L89" s="39"/>
      <c r="M89" s="34"/>
      <c r="O89" s="34"/>
      <c r="P89" s="34"/>
      <c r="Q89" s="34"/>
      <c r="R89" s="34"/>
      <c r="S89" s="34"/>
      <c r="T89" s="34"/>
      <c r="U89" s="34"/>
      <c r="V89" s="34"/>
      <c r="W89" s="34"/>
      <c r="X89" s="34"/>
      <c r="Y89" s="34"/>
      <c r="Z89" s="34"/>
      <c r="AA89" s="34"/>
      <c r="AB89" s="34"/>
      <c r="AC89" s="34"/>
      <c r="AD89" s="34"/>
      <c r="AE89" s="34"/>
    </row>
  </sheetData>
  <sheetProtection algorithmName="SHA-512" hashValue="B5R75BrBXnipxiZi1yiOE77j60fbmTxlruMaP09t9R8b8YQggL6lWE7iyErbB98/tU/1rWlBS1M/t6WUHHOU+Q==" saltValue="kakGARyIV7Zbh7CRV3jebQ0S8G/i6G+7JFIksdFpKHw4BsMWt/k21CwK1X3W3wgwFGNW7gavImA9CCWv25Yn0w==" spinCount="100000" sheet="1" objects="1" scenarios="1" formatColumns="0" formatRows="0" autoFilter="0"/>
  <autoFilter ref="C84:K88"/>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13"/>
  <sheetViews>
    <sheetView showGridLines="0" topLeftCell="A76"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161</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1122</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1123</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717</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ROUND((SUM(BE88:BE212)),  2)</f>
        <v>0</v>
      </c>
      <c r="G35" s="34"/>
      <c r="H35" s="34"/>
      <c r="I35" s="124">
        <v>0.21</v>
      </c>
      <c r="J35" s="123">
        <f>ROUND(((SUM(BE88:BE212))*I35),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ROUND((SUM(BF88:BF212)),  2)</f>
        <v>0</v>
      </c>
      <c r="G36" s="34"/>
      <c r="H36" s="34"/>
      <c r="I36" s="124">
        <v>0.15</v>
      </c>
      <c r="J36" s="123">
        <f>ROUND(((SUM(BF88:BF212))*I36),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ROUND((SUM(BG88:BG212)),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ROUND((SUM(BH88:BH212)),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ROUND((SUM(BI88:BI212)),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1122</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11.1 - Železniční svršek</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žst. Včelná</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192</v>
      </c>
    </row>
    <row r="64" spans="1:47" s="9" customFormat="1" ht="24.95" customHeight="1" x14ac:dyDescent="0.2">
      <c r="B64" s="140"/>
      <c r="C64" s="141"/>
      <c r="D64" s="142" t="s">
        <v>193</v>
      </c>
      <c r="E64" s="143"/>
      <c r="F64" s="143"/>
      <c r="G64" s="143"/>
      <c r="H64" s="143"/>
      <c r="I64" s="143"/>
      <c r="J64" s="144">
        <f>J102</f>
        <v>0</v>
      </c>
      <c r="K64" s="141"/>
      <c r="L64" s="145"/>
    </row>
    <row r="65" spans="1:31" s="10" customFormat="1" ht="19.899999999999999" customHeight="1" x14ac:dyDescent="0.2">
      <c r="B65" s="146"/>
      <c r="C65" s="97"/>
      <c r="D65" s="147" t="s">
        <v>194</v>
      </c>
      <c r="E65" s="148"/>
      <c r="F65" s="148"/>
      <c r="G65" s="148"/>
      <c r="H65" s="148"/>
      <c r="I65" s="148"/>
      <c r="J65" s="149">
        <f>J103</f>
        <v>0</v>
      </c>
      <c r="K65" s="97"/>
      <c r="L65" s="150"/>
    </row>
    <row r="66" spans="1:31" s="9" customFormat="1" ht="24.95" customHeight="1" x14ac:dyDescent="0.2">
      <c r="B66" s="140"/>
      <c r="C66" s="141"/>
      <c r="D66" s="142" t="s">
        <v>195</v>
      </c>
      <c r="E66" s="143"/>
      <c r="F66" s="143"/>
      <c r="G66" s="143"/>
      <c r="H66" s="143"/>
      <c r="I66" s="143"/>
      <c r="J66" s="144">
        <f>J148</f>
        <v>0</v>
      </c>
      <c r="K66" s="141"/>
      <c r="L66" s="145"/>
    </row>
    <row r="67" spans="1:31" s="2" customFormat="1" ht="21.75" customHeight="1" x14ac:dyDescent="0.2">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customHeight="1" x14ac:dyDescent="0.2">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ht="6.95" customHeight="1" x14ac:dyDescent="0.2">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x14ac:dyDescent="0.2">
      <c r="A73" s="34"/>
      <c r="B73" s="35"/>
      <c r="C73" s="23" t="s">
        <v>196</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x14ac:dyDescent="0.2">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x14ac:dyDescent="0.2">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x14ac:dyDescent="0.2">
      <c r="A76" s="34"/>
      <c r="B76" s="35"/>
      <c r="C76" s="36"/>
      <c r="D76" s="36"/>
      <c r="E76" s="367" t="str">
        <f>E7</f>
        <v>Oprava kolejí a výhybek v úseku H. Dvořiště - Velešín na trati Č. Budějovice - Summerau</v>
      </c>
      <c r="F76" s="368"/>
      <c r="G76" s="368"/>
      <c r="H76" s="368"/>
      <c r="I76" s="36"/>
      <c r="J76" s="36"/>
      <c r="K76" s="36"/>
      <c r="L76" s="113"/>
      <c r="S76" s="34"/>
      <c r="T76" s="34"/>
      <c r="U76" s="34"/>
      <c r="V76" s="34"/>
      <c r="W76" s="34"/>
      <c r="X76" s="34"/>
      <c r="Y76" s="34"/>
      <c r="Z76" s="34"/>
      <c r="AA76" s="34"/>
      <c r="AB76" s="34"/>
      <c r="AC76" s="34"/>
      <c r="AD76" s="34"/>
      <c r="AE76" s="34"/>
    </row>
    <row r="77" spans="1:31" s="1" customFormat="1" ht="12" customHeight="1" x14ac:dyDescent="0.2">
      <c r="B77" s="21"/>
      <c r="C77" s="29" t="s">
        <v>183</v>
      </c>
      <c r="D77" s="22"/>
      <c r="E77" s="22"/>
      <c r="F77" s="22"/>
      <c r="G77" s="22"/>
      <c r="H77" s="22"/>
      <c r="I77" s="22"/>
      <c r="J77" s="22"/>
      <c r="K77" s="22"/>
      <c r="L77" s="20"/>
    </row>
    <row r="78" spans="1:31" s="2" customFormat="1" ht="16.5" customHeight="1" x14ac:dyDescent="0.2">
      <c r="A78" s="34"/>
      <c r="B78" s="35"/>
      <c r="C78" s="36"/>
      <c r="D78" s="36"/>
      <c r="E78" s="367" t="s">
        <v>1122</v>
      </c>
      <c r="F78" s="366"/>
      <c r="G78" s="366"/>
      <c r="H78" s="36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185</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x14ac:dyDescent="0.2">
      <c r="A80" s="34"/>
      <c r="B80" s="35"/>
      <c r="C80" s="36"/>
      <c r="D80" s="36"/>
      <c r="E80" s="330" t="str">
        <f>E11</f>
        <v>SO 11.1 - Železniční svršek</v>
      </c>
      <c r="F80" s="366"/>
      <c r="G80" s="366"/>
      <c r="H80" s="366"/>
      <c r="I80" s="36"/>
      <c r="J80" s="36"/>
      <c r="K80" s="36"/>
      <c r="L80" s="113"/>
      <c r="S80" s="34"/>
      <c r="T80" s="34"/>
      <c r="U80" s="34"/>
      <c r="V80" s="34"/>
      <c r="W80" s="34"/>
      <c r="X80" s="34"/>
      <c r="Y80" s="34"/>
      <c r="Z80" s="34"/>
      <c r="AA80" s="34"/>
      <c r="AB80" s="34"/>
      <c r="AC80" s="34"/>
      <c r="AD80" s="34"/>
      <c r="AE80" s="34"/>
    </row>
    <row r="81" spans="1:65" s="2" customFormat="1" ht="6.95" customHeight="1" x14ac:dyDescent="0.2">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x14ac:dyDescent="0.2">
      <c r="A82" s="34"/>
      <c r="B82" s="35"/>
      <c r="C82" s="29" t="s">
        <v>22</v>
      </c>
      <c r="D82" s="36"/>
      <c r="E82" s="36"/>
      <c r="F82" s="27" t="str">
        <f>F14</f>
        <v>trať 196 dle JŘ, žst. Včelná</v>
      </c>
      <c r="G82" s="36"/>
      <c r="H82" s="36"/>
      <c r="I82" s="29" t="s">
        <v>24</v>
      </c>
      <c r="J82" s="59" t="str">
        <f>IF(J14="","",J14)</f>
        <v>20. 1. 2021</v>
      </c>
      <c r="K82" s="36"/>
      <c r="L82" s="113"/>
      <c r="S82" s="34"/>
      <c r="T82" s="34"/>
      <c r="U82" s="34"/>
      <c r="V82" s="34"/>
      <c r="W82" s="34"/>
      <c r="X82" s="34"/>
      <c r="Y82" s="34"/>
      <c r="Z82" s="34"/>
      <c r="AA82" s="34"/>
      <c r="AB82" s="34"/>
      <c r="AC82" s="34"/>
      <c r="AD82" s="34"/>
      <c r="AE82" s="34"/>
    </row>
    <row r="83" spans="1:65" s="2" customFormat="1" ht="6.9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x14ac:dyDescent="0.2">
      <c r="A84" s="34"/>
      <c r="B84" s="35"/>
      <c r="C84" s="29" t="s">
        <v>26</v>
      </c>
      <c r="D84" s="36"/>
      <c r="E84" s="36"/>
      <c r="F84" s="27" t="str">
        <f>E17</f>
        <v xml:space="preserve">Správa železnic, s. o.,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5.2" customHeight="1" x14ac:dyDescent="0.2">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ht="10.35" customHeight="1" x14ac:dyDescent="0.2">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x14ac:dyDescent="0.2">
      <c r="A87" s="151"/>
      <c r="B87" s="152"/>
      <c r="C87" s="153" t="s">
        <v>197</v>
      </c>
      <c r="D87" s="154" t="s">
        <v>61</v>
      </c>
      <c r="E87" s="154" t="s">
        <v>57</v>
      </c>
      <c r="F87" s="154" t="s">
        <v>58</v>
      </c>
      <c r="G87" s="154" t="s">
        <v>198</v>
      </c>
      <c r="H87" s="154" t="s">
        <v>199</v>
      </c>
      <c r="I87" s="154" t="s">
        <v>200</v>
      </c>
      <c r="J87" s="154" t="s">
        <v>191</v>
      </c>
      <c r="K87" s="155" t="s">
        <v>201</v>
      </c>
      <c r="L87" s="156"/>
      <c r="M87" s="68" t="s">
        <v>35</v>
      </c>
      <c r="N87" s="69" t="s">
        <v>46</v>
      </c>
      <c r="O87" s="69" t="s">
        <v>202</v>
      </c>
      <c r="P87" s="69" t="s">
        <v>203</v>
      </c>
      <c r="Q87" s="69" t="s">
        <v>204</v>
      </c>
      <c r="R87" s="69" t="s">
        <v>205</v>
      </c>
      <c r="S87" s="69" t="s">
        <v>206</v>
      </c>
      <c r="T87" s="70" t="s">
        <v>207</v>
      </c>
      <c r="U87" s="151"/>
      <c r="V87" s="151"/>
      <c r="W87" s="151"/>
      <c r="X87" s="151"/>
      <c r="Y87" s="151"/>
      <c r="Z87" s="151"/>
      <c r="AA87" s="151"/>
      <c r="AB87" s="151"/>
      <c r="AC87" s="151"/>
      <c r="AD87" s="151"/>
      <c r="AE87" s="151"/>
    </row>
    <row r="88" spans="1:65" s="2" customFormat="1" ht="22.9" customHeight="1" x14ac:dyDescent="0.25">
      <c r="A88" s="34"/>
      <c r="B88" s="35"/>
      <c r="C88" s="75" t="s">
        <v>208</v>
      </c>
      <c r="D88" s="36"/>
      <c r="E88" s="36"/>
      <c r="F88" s="36"/>
      <c r="G88" s="36"/>
      <c r="H88" s="36"/>
      <c r="I88" s="36"/>
      <c r="J88" s="157">
        <f>BK88</f>
        <v>0</v>
      </c>
      <c r="K88" s="36"/>
      <c r="L88" s="39"/>
      <c r="M88" s="71"/>
      <c r="N88" s="158"/>
      <c r="O88" s="72"/>
      <c r="P88" s="159">
        <f>P89+SUM(P90:P102)+P148</f>
        <v>0</v>
      </c>
      <c r="Q88" s="72"/>
      <c r="R88" s="159">
        <f>R89+SUM(R90:R102)+R148</f>
        <v>59.552579999999999</v>
      </c>
      <c r="S88" s="72"/>
      <c r="T88" s="160">
        <f>T89+SUM(T90:T102)+T148</f>
        <v>0</v>
      </c>
      <c r="U88" s="34"/>
      <c r="V88" s="34"/>
      <c r="W88" s="34"/>
      <c r="X88" s="34"/>
      <c r="Y88" s="34"/>
      <c r="Z88" s="34"/>
      <c r="AA88" s="34"/>
      <c r="AB88" s="34"/>
      <c r="AC88" s="34"/>
      <c r="AD88" s="34"/>
      <c r="AE88" s="34"/>
      <c r="AT88" s="17" t="s">
        <v>75</v>
      </c>
      <c r="AU88" s="17" t="s">
        <v>192</v>
      </c>
      <c r="BK88" s="161">
        <f>BK89+SUM(BK90:BK102)+BK148</f>
        <v>0</v>
      </c>
    </row>
    <row r="89" spans="1:65" s="2" customFormat="1" ht="16.5" customHeight="1" x14ac:dyDescent="0.2">
      <c r="A89" s="34"/>
      <c r="B89" s="35"/>
      <c r="C89" s="162" t="s">
        <v>83</v>
      </c>
      <c r="D89" s="162" t="s">
        <v>209</v>
      </c>
      <c r="E89" s="163" t="s">
        <v>307</v>
      </c>
      <c r="F89" s="164" t="s">
        <v>308</v>
      </c>
      <c r="G89" s="165" t="s">
        <v>212</v>
      </c>
      <c r="H89" s="166">
        <v>2148</v>
      </c>
      <c r="I89" s="167"/>
      <c r="J89" s="168">
        <f>ROUND(I89*H89,2)</f>
        <v>0</v>
      </c>
      <c r="K89" s="164" t="s">
        <v>213</v>
      </c>
      <c r="L89" s="169"/>
      <c r="M89" s="170" t="s">
        <v>35</v>
      </c>
      <c r="N89" s="171" t="s">
        <v>47</v>
      </c>
      <c r="O89" s="64"/>
      <c r="P89" s="172">
        <f>O89*H89</f>
        <v>0</v>
      </c>
      <c r="Q89" s="172">
        <v>1.23E-3</v>
      </c>
      <c r="R89" s="172">
        <f>Q89*H89</f>
        <v>2.6420399999999997</v>
      </c>
      <c r="S89" s="172">
        <v>0</v>
      </c>
      <c r="T89" s="173">
        <f>S89*H89</f>
        <v>0</v>
      </c>
      <c r="U89" s="34"/>
      <c r="V89" s="34"/>
      <c r="W89" s="34"/>
      <c r="X89" s="34"/>
      <c r="Y89" s="34"/>
      <c r="Z89" s="34"/>
      <c r="AA89" s="34"/>
      <c r="AB89" s="34"/>
      <c r="AC89" s="34"/>
      <c r="AD89" s="34"/>
      <c r="AE89" s="34"/>
      <c r="AR89" s="174" t="s">
        <v>214</v>
      </c>
      <c r="AT89" s="174" t="s">
        <v>209</v>
      </c>
      <c r="AU89" s="174" t="s">
        <v>76</v>
      </c>
      <c r="AY89" s="17" t="s">
        <v>215</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216</v>
      </c>
      <c r="BM89" s="174" t="s">
        <v>1124</v>
      </c>
    </row>
    <row r="90" spans="1:65" s="12" customFormat="1" x14ac:dyDescent="0.2">
      <c r="B90" s="181"/>
      <c r="C90" s="182"/>
      <c r="D90" s="176" t="s">
        <v>220</v>
      </c>
      <c r="E90" s="183" t="s">
        <v>35</v>
      </c>
      <c r="F90" s="184" t="s">
        <v>1125</v>
      </c>
      <c r="G90" s="182"/>
      <c r="H90" s="185">
        <v>2148</v>
      </c>
      <c r="I90" s="186"/>
      <c r="J90" s="182"/>
      <c r="K90" s="182"/>
      <c r="L90" s="187"/>
      <c r="M90" s="188"/>
      <c r="N90" s="189"/>
      <c r="O90" s="189"/>
      <c r="P90" s="189"/>
      <c r="Q90" s="189"/>
      <c r="R90" s="189"/>
      <c r="S90" s="189"/>
      <c r="T90" s="190"/>
      <c r="AT90" s="191" t="s">
        <v>220</v>
      </c>
      <c r="AU90" s="191" t="s">
        <v>76</v>
      </c>
      <c r="AV90" s="12" t="s">
        <v>85</v>
      </c>
      <c r="AW90" s="12" t="s">
        <v>37</v>
      </c>
      <c r="AX90" s="12" t="s">
        <v>83</v>
      </c>
      <c r="AY90" s="191" t="s">
        <v>215</v>
      </c>
    </row>
    <row r="91" spans="1:65" s="2" customFormat="1" ht="16.5" customHeight="1" x14ac:dyDescent="0.2">
      <c r="A91" s="34"/>
      <c r="B91" s="35"/>
      <c r="C91" s="162" t="s">
        <v>85</v>
      </c>
      <c r="D91" s="162" t="s">
        <v>209</v>
      </c>
      <c r="E91" s="163" t="s">
        <v>910</v>
      </c>
      <c r="F91" s="164" t="s">
        <v>911</v>
      </c>
      <c r="G91" s="165" t="s">
        <v>212</v>
      </c>
      <c r="H91" s="166">
        <v>4296</v>
      </c>
      <c r="I91" s="167"/>
      <c r="J91" s="168">
        <f>ROUND(I91*H91,2)</f>
        <v>0</v>
      </c>
      <c r="K91" s="164" t="s">
        <v>213</v>
      </c>
      <c r="L91" s="169"/>
      <c r="M91" s="170" t="s">
        <v>35</v>
      </c>
      <c r="N91" s="171" t="s">
        <v>47</v>
      </c>
      <c r="O91" s="64"/>
      <c r="P91" s="172">
        <f>O91*H91</f>
        <v>0</v>
      </c>
      <c r="Q91" s="172">
        <v>5.1999999999999995E-4</v>
      </c>
      <c r="R91" s="172">
        <f>Q91*H91</f>
        <v>2.2339199999999999</v>
      </c>
      <c r="S91" s="172">
        <v>0</v>
      </c>
      <c r="T91" s="173">
        <f>S91*H91</f>
        <v>0</v>
      </c>
      <c r="U91" s="34"/>
      <c r="V91" s="34"/>
      <c r="W91" s="34"/>
      <c r="X91" s="34"/>
      <c r="Y91" s="34"/>
      <c r="Z91" s="34"/>
      <c r="AA91" s="34"/>
      <c r="AB91" s="34"/>
      <c r="AC91" s="34"/>
      <c r="AD91" s="34"/>
      <c r="AE91" s="34"/>
      <c r="AR91" s="174" t="s">
        <v>214</v>
      </c>
      <c r="AT91" s="174" t="s">
        <v>209</v>
      </c>
      <c r="AU91" s="174" t="s">
        <v>76</v>
      </c>
      <c r="AY91" s="17" t="s">
        <v>215</v>
      </c>
      <c r="BE91" s="175">
        <f>IF(N91="základní",J91,0)</f>
        <v>0</v>
      </c>
      <c r="BF91" s="175">
        <f>IF(N91="snížená",J91,0)</f>
        <v>0</v>
      </c>
      <c r="BG91" s="175">
        <f>IF(N91="zákl. přenesená",J91,0)</f>
        <v>0</v>
      </c>
      <c r="BH91" s="175">
        <f>IF(N91="sníž. přenesená",J91,0)</f>
        <v>0</v>
      </c>
      <c r="BI91" s="175">
        <f>IF(N91="nulová",J91,0)</f>
        <v>0</v>
      </c>
      <c r="BJ91" s="17" t="s">
        <v>83</v>
      </c>
      <c r="BK91" s="175">
        <f>ROUND(I91*H91,2)</f>
        <v>0</v>
      </c>
      <c r="BL91" s="17" t="s">
        <v>216</v>
      </c>
      <c r="BM91" s="174" t="s">
        <v>912</v>
      </c>
    </row>
    <row r="92" spans="1:65" s="12" customFormat="1" x14ac:dyDescent="0.2">
      <c r="B92" s="181"/>
      <c r="C92" s="182"/>
      <c r="D92" s="176" t="s">
        <v>220</v>
      </c>
      <c r="E92" s="183" t="s">
        <v>35</v>
      </c>
      <c r="F92" s="184" t="s">
        <v>1126</v>
      </c>
      <c r="G92" s="182"/>
      <c r="H92" s="185">
        <v>4296</v>
      </c>
      <c r="I92" s="186"/>
      <c r="J92" s="182"/>
      <c r="K92" s="182"/>
      <c r="L92" s="187"/>
      <c r="M92" s="188"/>
      <c r="N92" s="189"/>
      <c r="O92" s="189"/>
      <c r="P92" s="189"/>
      <c r="Q92" s="189"/>
      <c r="R92" s="189"/>
      <c r="S92" s="189"/>
      <c r="T92" s="190"/>
      <c r="AT92" s="191" t="s">
        <v>220</v>
      </c>
      <c r="AU92" s="191" t="s">
        <v>76</v>
      </c>
      <c r="AV92" s="12" t="s">
        <v>85</v>
      </c>
      <c r="AW92" s="12" t="s">
        <v>37</v>
      </c>
      <c r="AX92" s="12" t="s">
        <v>83</v>
      </c>
      <c r="AY92" s="191" t="s">
        <v>215</v>
      </c>
    </row>
    <row r="93" spans="1:65" s="2" customFormat="1" ht="16.5" customHeight="1" x14ac:dyDescent="0.2">
      <c r="A93" s="34"/>
      <c r="B93" s="35"/>
      <c r="C93" s="162" t="s">
        <v>228</v>
      </c>
      <c r="D93" s="162" t="s">
        <v>209</v>
      </c>
      <c r="E93" s="163" t="s">
        <v>312</v>
      </c>
      <c r="F93" s="164" t="s">
        <v>313</v>
      </c>
      <c r="G93" s="165" t="s">
        <v>212</v>
      </c>
      <c r="H93" s="166">
        <v>4296</v>
      </c>
      <c r="I93" s="167"/>
      <c r="J93" s="168">
        <f>ROUND(I93*H93,2)</f>
        <v>0</v>
      </c>
      <c r="K93" s="164" t="s">
        <v>213</v>
      </c>
      <c r="L93" s="169"/>
      <c r="M93" s="170" t="s">
        <v>35</v>
      </c>
      <c r="N93" s="171" t="s">
        <v>47</v>
      </c>
      <c r="O93" s="64"/>
      <c r="P93" s="172">
        <f>O93*H93</f>
        <v>0</v>
      </c>
      <c r="Q93" s="172">
        <v>9.0000000000000006E-5</v>
      </c>
      <c r="R93" s="172">
        <f>Q93*H93</f>
        <v>0.38664000000000004</v>
      </c>
      <c r="S93" s="172">
        <v>0</v>
      </c>
      <c r="T93" s="173">
        <f>S93*H93</f>
        <v>0</v>
      </c>
      <c r="U93" s="34"/>
      <c r="V93" s="34"/>
      <c r="W93" s="34"/>
      <c r="X93" s="34"/>
      <c r="Y93" s="34"/>
      <c r="Z93" s="34"/>
      <c r="AA93" s="34"/>
      <c r="AB93" s="34"/>
      <c r="AC93" s="34"/>
      <c r="AD93" s="34"/>
      <c r="AE93" s="34"/>
      <c r="AR93" s="174" t="s">
        <v>214</v>
      </c>
      <c r="AT93" s="174" t="s">
        <v>209</v>
      </c>
      <c r="AU93" s="174" t="s">
        <v>76</v>
      </c>
      <c r="AY93" s="17" t="s">
        <v>215</v>
      </c>
      <c r="BE93" s="175">
        <f>IF(N93="základní",J93,0)</f>
        <v>0</v>
      </c>
      <c r="BF93" s="175">
        <f>IF(N93="snížená",J93,0)</f>
        <v>0</v>
      </c>
      <c r="BG93" s="175">
        <f>IF(N93="zákl. přenesená",J93,0)</f>
        <v>0</v>
      </c>
      <c r="BH93" s="175">
        <f>IF(N93="sníž. přenesená",J93,0)</f>
        <v>0</v>
      </c>
      <c r="BI93" s="175">
        <f>IF(N93="nulová",J93,0)</f>
        <v>0</v>
      </c>
      <c r="BJ93" s="17" t="s">
        <v>83</v>
      </c>
      <c r="BK93" s="175">
        <f>ROUND(I93*H93,2)</f>
        <v>0</v>
      </c>
      <c r="BL93" s="17" t="s">
        <v>216</v>
      </c>
      <c r="BM93" s="174" t="s">
        <v>914</v>
      </c>
    </row>
    <row r="94" spans="1:65" s="12" customFormat="1" x14ac:dyDescent="0.2">
      <c r="B94" s="181"/>
      <c r="C94" s="182"/>
      <c r="D94" s="176" t="s">
        <v>220</v>
      </c>
      <c r="E94" s="183" t="s">
        <v>35</v>
      </c>
      <c r="F94" s="184" t="s">
        <v>1126</v>
      </c>
      <c r="G94" s="182"/>
      <c r="H94" s="185">
        <v>4296</v>
      </c>
      <c r="I94" s="186"/>
      <c r="J94" s="182"/>
      <c r="K94" s="182"/>
      <c r="L94" s="187"/>
      <c r="M94" s="188"/>
      <c r="N94" s="189"/>
      <c r="O94" s="189"/>
      <c r="P94" s="189"/>
      <c r="Q94" s="189"/>
      <c r="R94" s="189"/>
      <c r="S94" s="189"/>
      <c r="T94" s="190"/>
      <c r="AT94" s="191" t="s">
        <v>220</v>
      </c>
      <c r="AU94" s="191" t="s">
        <v>76</v>
      </c>
      <c r="AV94" s="12" t="s">
        <v>85</v>
      </c>
      <c r="AW94" s="12" t="s">
        <v>37</v>
      </c>
      <c r="AX94" s="12" t="s">
        <v>83</v>
      </c>
      <c r="AY94" s="191" t="s">
        <v>215</v>
      </c>
    </row>
    <row r="95" spans="1:65" s="2" customFormat="1" ht="16.5" customHeight="1" x14ac:dyDescent="0.2">
      <c r="A95" s="34"/>
      <c r="B95" s="35"/>
      <c r="C95" s="162" t="s">
        <v>216</v>
      </c>
      <c r="D95" s="162" t="s">
        <v>209</v>
      </c>
      <c r="E95" s="163" t="s">
        <v>336</v>
      </c>
      <c r="F95" s="164" t="s">
        <v>337</v>
      </c>
      <c r="G95" s="165" t="s">
        <v>212</v>
      </c>
      <c r="H95" s="166">
        <v>1074</v>
      </c>
      <c r="I95" s="167"/>
      <c r="J95" s="168">
        <f>ROUND(I95*H95,2)</f>
        <v>0</v>
      </c>
      <c r="K95" s="164" t="s">
        <v>213</v>
      </c>
      <c r="L95" s="169"/>
      <c r="M95" s="170" t="s">
        <v>35</v>
      </c>
      <c r="N95" s="171" t="s">
        <v>47</v>
      </c>
      <c r="O95" s="64"/>
      <c r="P95" s="172">
        <f>O95*H95</f>
        <v>0</v>
      </c>
      <c r="Q95" s="172">
        <v>1.8000000000000001E-4</v>
      </c>
      <c r="R95" s="172">
        <f>Q95*H95</f>
        <v>0.19332000000000002</v>
      </c>
      <c r="S95" s="172">
        <v>0</v>
      </c>
      <c r="T95" s="173">
        <f>S95*H95</f>
        <v>0</v>
      </c>
      <c r="U95" s="34"/>
      <c r="V95" s="34"/>
      <c r="W95" s="34"/>
      <c r="X95" s="34"/>
      <c r="Y95" s="34"/>
      <c r="Z95" s="34"/>
      <c r="AA95" s="34"/>
      <c r="AB95" s="34"/>
      <c r="AC95" s="34"/>
      <c r="AD95" s="34"/>
      <c r="AE95" s="34"/>
      <c r="AR95" s="174" t="s">
        <v>214</v>
      </c>
      <c r="AT95" s="174" t="s">
        <v>209</v>
      </c>
      <c r="AU95" s="174" t="s">
        <v>76</v>
      </c>
      <c r="AY95" s="17" t="s">
        <v>215</v>
      </c>
      <c r="BE95" s="175">
        <f>IF(N95="základní",J95,0)</f>
        <v>0</v>
      </c>
      <c r="BF95" s="175">
        <f>IF(N95="snížená",J95,0)</f>
        <v>0</v>
      </c>
      <c r="BG95" s="175">
        <f>IF(N95="zákl. přenesená",J95,0)</f>
        <v>0</v>
      </c>
      <c r="BH95" s="175">
        <f>IF(N95="sníž. přenesená",J95,0)</f>
        <v>0</v>
      </c>
      <c r="BI95" s="175">
        <f>IF(N95="nulová",J95,0)</f>
        <v>0</v>
      </c>
      <c r="BJ95" s="17" t="s">
        <v>83</v>
      </c>
      <c r="BK95" s="175">
        <f>ROUND(I95*H95,2)</f>
        <v>0</v>
      </c>
      <c r="BL95" s="17" t="s">
        <v>216</v>
      </c>
      <c r="BM95" s="174" t="s">
        <v>338</v>
      </c>
    </row>
    <row r="96" spans="1:65" s="12" customFormat="1" x14ac:dyDescent="0.2">
      <c r="B96" s="181"/>
      <c r="C96" s="182"/>
      <c r="D96" s="176" t="s">
        <v>220</v>
      </c>
      <c r="E96" s="183" t="s">
        <v>35</v>
      </c>
      <c r="F96" s="184" t="s">
        <v>1127</v>
      </c>
      <c r="G96" s="182"/>
      <c r="H96" s="185">
        <v>1074</v>
      </c>
      <c r="I96" s="186"/>
      <c r="J96" s="182"/>
      <c r="K96" s="182"/>
      <c r="L96" s="187"/>
      <c r="M96" s="188"/>
      <c r="N96" s="189"/>
      <c r="O96" s="189"/>
      <c r="P96" s="189"/>
      <c r="Q96" s="189"/>
      <c r="R96" s="189"/>
      <c r="S96" s="189"/>
      <c r="T96" s="190"/>
      <c r="AT96" s="191" t="s">
        <v>220</v>
      </c>
      <c r="AU96" s="191" t="s">
        <v>76</v>
      </c>
      <c r="AV96" s="12" t="s">
        <v>85</v>
      </c>
      <c r="AW96" s="12" t="s">
        <v>37</v>
      </c>
      <c r="AX96" s="12" t="s">
        <v>83</v>
      </c>
      <c r="AY96" s="191" t="s">
        <v>215</v>
      </c>
    </row>
    <row r="97" spans="1:65" s="2" customFormat="1" ht="16.5" customHeight="1" x14ac:dyDescent="0.2">
      <c r="A97" s="34"/>
      <c r="B97" s="35"/>
      <c r="C97" s="162" t="s">
        <v>237</v>
      </c>
      <c r="D97" s="162" t="s">
        <v>209</v>
      </c>
      <c r="E97" s="163" t="s">
        <v>341</v>
      </c>
      <c r="F97" s="164" t="s">
        <v>342</v>
      </c>
      <c r="G97" s="165" t="s">
        <v>212</v>
      </c>
      <c r="H97" s="166">
        <v>1074</v>
      </c>
      <c r="I97" s="167"/>
      <c r="J97" s="168">
        <f>ROUND(I97*H97,2)</f>
        <v>0</v>
      </c>
      <c r="K97" s="164" t="s">
        <v>213</v>
      </c>
      <c r="L97" s="169"/>
      <c r="M97" s="170" t="s">
        <v>35</v>
      </c>
      <c r="N97" s="171" t="s">
        <v>47</v>
      </c>
      <c r="O97" s="64"/>
      <c r="P97" s="172">
        <f>O97*H97</f>
        <v>0</v>
      </c>
      <c r="Q97" s="172">
        <v>9.0000000000000006E-5</v>
      </c>
      <c r="R97" s="172">
        <f>Q97*H97</f>
        <v>9.666000000000001E-2</v>
      </c>
      <c r="S97" s="172">
        <v>0</v>
      </c>
      <c r="T97" s="173">
        <f>S97*H97</f>
        <v>0</v>
      </c>
      <c r="U97" s="34"/>
      <c r="V97" s="34"/>
      <c r="W97" s="34"/>
      <c r="X97" s="34"/>
      <c r="Y97" s="34"/>
      <c r="Z97" s="34"/>
      <c r="AA97" s="34"/>
      <c r="AB97" s="34"/>
      <c r="AC97" s="34"/>
      <c r="AD97" s="34"/>
      <c r="AE97" s="34"/>
      <c r="AR97" s="174" t="s">
        <v>214</v>
      </c>
      <c r="AT97" s="174" t="s">
        <v>209</v>
      </c>
      <c r="AU97" s="174" t="s">
        <v>76</v>
      </c>
      <c r="AY97" s="17" t="s">
        <v>215</v>
      </c>
      <c r="BE97" s="175">
        <f>IF(N97="základní",J97,0)</f>
        <v>0</v>
      </c>
      <c r="BF97" s="175">
        <f>IF(N97="snížená",J97,0)</f>
        <v>0</v>
      </c>
      <c r="BG97" s="175">
        <f>IF(N97="zákl. přenesená",J97,0)</f>
        <v>0</v>
      </c>
      <c r="BH97" s="175">
        <f>IF(N97="sníž. přenesená",J97,0)</f>
        <v>0</v>
      </c>
      <c r="BI97" s="175">
        <f>IF(N97="nulová",J97,0)</f>
        <v>0</v>
      </c>
      <c r="BJ97" s="17" t="s">
        <v>83</v>
      </c>
      <c r="BK97" s="175">
        <f>ROUND(I97*H97,2)</f>
        <v>0</v>
      </c>
      <c r="BL97" s="17" t="s">
        <v>216</v>
      </c>
      <c r="BM97" s="174" t="s">
        <v>916</v>
      </c>
    </row>
    <row r="98" spans="1:65" s="12" customFormat="1" x14ac:dyDescent="0.2">
      <c r="B98" s="181"/>
      <c r="C98" s="182"/>
      <c r="D98" s="176" t="s">
        <v>220</v>
      </c>
      <c r="E98" s="183" t="s">
        <v>35</v>
      </c>
      <c r="F98" s="184" t="s">
        <v>1127</v>
      </c>
      <c r="G98" s="182"/>
      <c r="H98" s="185">
        <v>1074</v>
      </c>
      <c r="I98" s="186"/>
      <c r="J98" s="182"/>
      <c r="K98" s="182"/>
      <c r="L98" s="187"/>
      <c r="M98" s="188"/>
      <c r="N98" s="189"/>
      <c r="O98" s="189"/>
      <c r="P98" s="189"/>
      <c r="Q98" s="189"/>
      <c r="R98" s="189"/>
      <c r="S98" s="189"/>
      <c r="T98" s="190"/>
      <c r="AT98" s="191" t="s">
        <v>220</v>
      </c>
      <c r="AU98" s="191" t="s">
        <v>76</v>
      </c>
      <c r="AV98" s="12" t="s">
        <v>85</v>
      </c>
      <c r="AW98" s="12" t="s">
        <v>37</v>
      </c>
      <c r="AX98" s="12" t="s">
        <v>83</v>
      </c>
      <c r="AY98" s="191" t="s">
        <v>215</v>
      </c>
    </row>
    <row r="99" spans="1:65" s="2" customFormat="1" ht="16.5" customHeight="1" x14ac:dyDescent="0.2">
      <c r="A99" s="34"/>
      <c r="B99" s="35"/>
      <c r="C99" s="162" t="s">
        <v>242</v>
      </c>
      <c r="D99" s="162" t="s">
        <v>209</v>
      </c>
      <c r="E99" s="163" t="s">
        <v>357</v>
      </c>
      <c r="F99" s="164" t="s">
        <v>358</v>
      </c>
      <c r="G99" s="165" t="s">
        <v>353</v>
      </c>
      <c r="H99" s="166">
        <v>54</v>
      </c>
      <c r="I99" s="167"/>
      <c r="J99" s="168">
        <f>ROUND(I99*H99,2)</f>
        <v>0</v>
      </c>
      <c r="K99" s="164" t="s">
        <v>213</v>
      </c>
      <c r="L99" s="169"/>
      <c r="M99" s="170" t="s">
        <v>35</v>
      </c>
      <c r="N99" s="171" t="s">
        <v>47</v>
      </c>
      <c r="O99" s="64"/>
      <c r="P99" s="172">
        <f>O99*H99</f>
        <v>0</v>
      </c>
      <c r="Q99" s="172">
        <v>1</v>
      </c>
      <c r="R99" s="172">
        <f>Q99*H99</f>
        <v>54</v>
      </c>
      <c r="S99" s="172">
        <v>0</v>
      </c>
      <c r="T99" s="173">
        <f>S99*H99</f>
        <v>0</v>
      </c>
      <c r="U99" s="34"/>
      <c r="V99" s="34"/>
      <c r="W99" s="34"/>
      <c r="X99" s="34"/>
      <c r="Y99" s="34"/>
      <c r="Z99" s="34"/>
      <c r="AA99" s="34"/>
      <c r="AB99" s="34"/>
      <c r="AC99" s="34"/>
      <c r="AD99" s="34"/>
      <c r="AE99" s="34"/>
      <c r="AR99" s="174" t="s">
        <v>214</v>
      </c>
      <c r="AT99" s="174" t="s">
        <v>209</v>
      </c>
      <c r="AU99" s="174" t="s">
        <v>76</v>
      </c>
      <c r="AY99" s="17" t="s">
        <v>215</v>
      </c>
      <c r="BE99" s="175">
        <f>IF(N99="základní",J99,0)</f>
        <v>0</v>
      </c>
      <c r="BF99" s="175">
        <f>IF(N99="snížená",J99,0)</f>
        <v>0</v>
      </c>
      <c r="BG99" s="175">
        <f>IF(N99="zákl. přenesená",J99,0)</f>
        <v>0</v>
      </c>
      <c r="BH99" s="175">
        <f>IF(N99="sníž. přenesená",J99,0)</f>
        <v>0</v>
      </c>
      <c r="BI99" s="175">
        <f>IF(N99="nulová",J99,0)</f>
        <v>0</v>
      </c>
      <c r="BJ99" s="17" t="s">
        <v>83</v>
      </c>
      <c r="BK99" s="175">
        <f>ROUND(I99*H99,2)</f>
        <v>0</v>
      </c>
      <c r="BL99" s="17" t="s">
        <v>216</v>
      </c>
      <c r="BM99" s="174" t="s">
        <v>917</v>
      </c>
    </row>
    <row r="100" spans="1:65" s="2" customFormat="1" ht="19.5" x14ac:dyDescent="0.2">
      <c r="A100" s="34"/>
      <c r="B100" s="35"/>
      <c r="C100" s="36"/>
      <c r="D100" s="176" t="s">
        <v>218</v>
      </c>
      <c r="E100" s="36"/>
      <c r="F100" s="177" t="s">
        <v>1128</v>
      </c>
      <c r="G100" s="36"/>
      <c r="H100" s="36"/>
      <c r="I100" s="178"/>
      <c r="J100" s="36"/>
      <c r="K100" s="36"/>
      <c r="L100" s="39"/>
      <c r="M100" s="179"/>
      <c r="N100" s="180"/>
      <c r="O100" s="64"/>
      <c r="P100" s="64"/>
      <c r="Q100" s="64"/>
      <c r="R100" s="64"/>
      <c r="S100" s="64"/>
      <c r="T100" s="65"/>
      <c r="U100" s="34"/>
      <c r="V100" s="34"/>
      <c r="W100" s="34"/>
      <c r="X100" s="34"/>
      <c r="Y100" s="34"/>
      <c r="Z100" s="34"/>
      <c r="AA100" s="34"/>
      <c r="AB100" s="34"/>
      <c r="AC100" s="34"/>
      <c r="AD100" s="34"/>
      <c r="AE100" s="34"/>
      <c r="AT100" s="17" t="s">
        <v>218</v>
      </c>
      <c r="AU100" s="17" t="s">
        <v>76</v>
      </c>
    </row>
    <row r="101" spans="1:65" s="12" customFormat="1" x14ac:dyDescent="0.2">
      <c r="B101" s="181"/>
      <c r="C101" s="182"/>
      <c r="D101" s="176" t="s">
        <v>220</v>
      </c>
      <c r="E101" s="183" t="s">
        <v>35</v>
      </c>
      <c r="F101" s="184" t="s">
        <v>1129</v>
      </c>
      <c r="G101" s="182"/>
      <c r="H101" s="185">
        <v>54</v>
      </c>
      <c r="I101" s="186"/>
      <c r="J101" s="182"/>
      <c r="K101" s="182"/>
      <c r="L101" s="187"/>
      <c r="M101" s="188"/>
      <c r="N101" s="189"/>
      <c r="O101" s="189"/>
      <c r="P101" s="189"/>
      <c r="Q101" s="189"/>
      <c r="R101" s="189"/>
      <c r="S101" s="189"/>
      <c r="T101" s="190"/>
      <c r="AT101" s="191" t="s">
        <v>220</v>
      </c>
      <c r="AU101" s="191" t="s">
        <v>76</v>
      </c>
      <c r="AV101" s="12" t="s">
        <v>85</v>
      </c>
      <c r="AW101" s="12" t="s">
        <v>37</v>
      </c>
      <c r="AX101" s="12" t="s">
        <v>83</v>
      </c>
      <c r="AY101" s="191" t="s">
        <v>215</v>
      </c>
    </row>
    <row r="102" spans="1:65" s="13" customFormat="1" ht="25.9" customHeight="1" x14ac:dyDescent="0.2">
      <c r="B102" s="192"/>
      <c r="C102" s="193"/>
      <c r="D102" s="194" t="s">
        <v>75</v>
      </c>
      <c r="E102" s="195" t="s">
        <v>362</v>
      </c>
      <c r="F102" s="195" t="s">
        <v>363</v>
      </c>
      <c r="G102" s="193"/>
      <c r="H102" s="193"/>
      <c r="I102" s="196"/>
      <c r="J102" s="197">
        <f>BK102</f>
        <v>0</v>
      </c>
      <c r="K102" s="193"/>
      <c r="L102" s="198"/>
      <c r="M102" s="199"/>
      <c r="N102" s="200"/>
      <c r="O102" s="200"/>
      <c r="P102" s="201">
        <f>P103</f>
        <v>0</v>
      </c>
      <c r="Q102" s="200"/>
      <c r="R102" s="201">
        <f>R103</f>
        <v>0</v>
      </c>
      <c r="S102" s="200"/>
      <c r="T102" s="202">
        <f>T103</f>
        <v>0</v>
      </c>
      <c r="AR102" s="203" t="s">
        <v>83</v>
      </c>
      <c r="AT102" s="204" t="s">
        <v>75</v>
      </c>
      <c r="AU102" s="204" t="s">
        <v>76</v>
      </c>
      <c r="AY102" s="203" t="s">
        <v>215</v>
      </c>
      <c r="BK102" s="205">
        <f>BK103</f>
        <v>0</v>
      </c>
    </row>
    <row r="103" spans="1:65" s="13" customFormat="1" ht="22.9" customHeight="1" x14ac:dyDescent="0.2">
      <c r="B103" s="192"/>
      <c r="C103" s="193"/>
      <c r="D103" s="194" t="s">
        <v>75</v>
      </c>
      <c r="E103" s="206" t="s">
        <v>237</v>
      </c>
      <c r="F103" s="206" t="s">
        <v>364</v>
      </c>
      <c r="G103" s="193"/>
      <c r="H103" s="193"/>
      <c r="I103" s="196"/>
      <c r="J103" s="207">
        <f>BK103</f>
        <v>0</v>
      </c>
      <c r="K103" s="193"/>
      <c r="L103" s="198"/>
      <c r="M103" s="199"/>
      <c r="N103" s="200"/>
      <c r="O103" s="200"/>
      <c r="P103" s="201">
        <f>SUM(P104:P147)</f>
        <v>0</v>
      </c>
      <c r="Q103" s="200"/>
      <c r="R103" s="201">
        <f>SUM(R104:R147)</f>
        <v>0</v>
      </c>
      <c r="S103" s="200"/>
      <c r="T103" s="202">
        <f>SUM(T104:T147)</f>
        <v>0</v>
      </c>
      <c r="AR103" s="203" t="s">
        <v>83</v>
      </c>
      <c r="AT103" s="204" t="s">
        <v>75</v>
      </c>
      <c r="AU103" s="204" t="s">
        <v>83</v>
      </c>
      <c r="AY103" s="203" t="s">
        <v>215</v>
      </c>
      <c r="BK103" s="205">
        <f>SUM(BK104:BK147)</f>
        <v>0</v>
      </c>
    </row>
    <row r="104" spans="1:65" s="2" customFormat="1" ht="44.25" customHeight="1" x14ac:dyDescent="0.2">
      <c r="A104" s="34"/>
      <c r="B104" s="35"/>
      <c r="C104" s="208" t="s">
        <v>247</v>
      </c>
      <c r="D104" s="208" t="s">
        <v>366</v>
      </c>
      <c r="E104" s="209" t="s">
        <v>920</v>
      </c>
      <c r="F104" s="210" t="s">
        <v>921</v>
      </c>
      <c r="G104" s="211" t="s">
        <v>212</v>
      </c>
      <c r="H104" s="212">
        <v>1074</v>
      </c>
      <c r="I104" s="213"/>
      <c r="J104" s="214">
        <f>ROUND(I104*H104,2)</f>
        <v>0</v>
      </c>
      <c r="K104" s="210" t="s">
        <v>213</v>
      </c>
      <c r="L104" s="39"/>
      <c r="M104" s="215" t="s">
        <v>35</v>
      </c>
      <c r="N104" s="216" t="s">
        <v>47</v>
      </c>
      <c r="O104" s="64"/>
      <c r="P104" s="172">
        <f>O104*H104</f>
        <v>0</v>
      </c>
      <c r="Q104" s="172">
        <v>0</v>
      </c>
      <c r="R104" s="172">
        <f>Q104*H104</f>
        <v>0</v>
      </c>
      <c r="S104" s="172">
        <v>0</v>
      </c>
      <c r="T104" s="173">
        <f>S104*H104</f>
        <v>0</v>
      </c>
      <c r="U104" s="34"/>
      <c r="V104" s="34"/>
      <c r="W104" s="34"/>
      <c r="X104" s="34"/>
      <c r="Y104" s="34"/>
      <c r="Z104" s="34"/>
      <c r="AA104" s="34"/>
      <c r="AB104" s="34"/>
      <c r="AC104" s="34"/>
      <c r="AD104" s="34"/>
      <c r="AE104" s="34"/>
      <c r="AR104" s="174" t="s">
        <v>216</v>
      </c>
      <c r="AT104" s="174" t="s">
        <v>366</v>
      </c>
      <c r="AU104" s="174" t="s">
        <v>85</v>
      </c>
      <c r="AY104" s="17" t="s">
        <v>215</v>
      </c>
      <c r="BE104" s="175">
        <f>IF(N104="základní",J104,0)</f>
        <v>0</v>
      </c>
      <c r="BF104" s="175">
        <f>IF(N104="snížená",J104,0)</f>
        <v>0</v>
      </c>
      <c r="BG104" s="175">
        <f>IF(N104="zákl. přenesená",J104,0)</f>
        <v>0</v>
      </c>
      <c r="BH104" s="175">
        <f>IF(N104="sníž. přenesená",J104,0)</f>
        <v>0</v>
      </c>
      <c r="BI104" s="175">
        <f>IF(N104="nulová",J104,0)</f>
        <v>0</v>
      </c>
      <c r="BJ104" s="17" t="s">
        <v>83</v>
      </c>
      <c r="BK104" s="175">
        <f>ROUND(I104*H104,2)</f>
        <v>0</v>
      </c>
      <c r="BL104" s="17" t="s">
        <v>216</v>
      </c>
      <c r="BM104" s="174" t="s">
        <v>922</v>
      </c>
    </row>
    <row r="105" spans="1:65" s="2" customFormat="1" ht="19.5" x14ac:dyDescent="0.2">
      <c r="A105" s="34"/>
      <c r="B105" s="35"/>
      <c r="C105" s="36"/>
      <c r="D105" s="176" t="s">
        <v>218</v>
      </c>
      <c r="E105" s="36"/>
      <c r="F105" s="177" t="s">
        <v>1130</v>
      </c>
      <c r="G105" s="36"/>
      <c r="H105" s="36"/>
      <c r="I105" s="178"/>
      <c r="J105" s="36"/>
      <c r="K105" s="36"/>
      <c r="L105" s="39"/>
      <c r="M105" s="179"/>
      <c r="N105" s="180"/>
      <c r="O105" s="64"/>
      <c r="P105" s="64"/>
      <c r="Q105" s="64"/>
      <c r="R105" s="64"/>
      <c r="S105" s="64"/>
      <c r="T105" s="65"/>
      <c r="U105" s="34"/>
      <c r="V105" s="34"/>
      <c r="W105" s="34"/>
      <c r="X105" s="34"/>
      <c r="Y105" s="34"/>
      <c r="Z105" s="34"/>
      <c r="AA105" s="34"/>
      <c r="AB105" s="34"/>
      <c r="AC105" s="34"/>
      <c r="AD105" s="34"/>
      <c r="AE105" s="34"/>
      <c r="AT105" s="17" t="s">
        <v>218</v>
      </c>
      <c r="AU105" s="17" t="s">
        <v>85</v>
      </c>
    </row>
    <row r="106" spans="1:65" s="12" customFormat="1" x14ac:dyDescent="0.2">
      <c r="B106" s="181"/>
      <c r="C106" s="182"/>
      <c r="D106" s="176" t="s">
        <v>220</v>
      </c>
      <c r="E106" s="183" t="s">
        <v>35</v>
      </c>
      <c r="F106" s="184" t="s">
        <v>1131</v>
      </c>
      <c r="G106" s="182"/>
      <c r="H106" s="185">
        <v>1074</v>
      </c>
      <c r="I106" s="186"/>
      <c r="J106" s="182"/>
      <c r="K106" s="182"/>
      <c r="L106" s="187"/>
      <c r="M106" s="188"/>
      <c r="N106" s="189"/>
      <c r="O106" s="189"/>
      <c r="P106" s="189"/>
      <c r="Q106" s="189"/>
      <c r="R106" s="189"/>
      <c r="S106" s="189"/>
      <c r="T106" s="190"/>
      <c r="AT106" s="191" t="s">
        <v>220</v>
      </c>
      <c r="AU106" s="191" t="s">
        <v>85</v>
      </c>
      <c r="AV106" s="12" t="s">
        <v>85</v>
      </c>
      <c r="AW106" s="12" t="s">
        <v>37</v>
      </c>
      <c r="AX106" s="12" t="s">
        <v>83</v>
      </c>
      <c r="AY106" s="191" t="s">
        <v>215</v>
      </c>
    </row>
    <row r="107" spans="1:65" s="2" customFormat="1" ht="60" x14ac:dyDescent="0.2">
      <c r="A107" s="34"/>
      <c r="B107" s="35"/>
      <c r="C107" s="208" t="s">
        <v>214</v>
      </c>
      <c r="D107" s="208" t="s">
        <v>366</v>
      </c>
      <c r="E107" s="209" t="s">
        <v>925</v>
      </c>
      <c r="F107" s="210" t="s">
        <v>926</v>
      </c>
      <c r="G107" s="211" t="s">
        <v>402</v>
      </c>
      <c r="H107" s="212">
        <v>650</v>
      </c>
      <c r="I107" s="213"/>
      <c r="J107" s="214">
        <f>ROUND(I107*H107,2)</f>
        <v>0</v>
      </c>
      <c r="K107" s="210" t="s">
        <v>213</v>
      </c>
      <c r="L107" s="39"/>
      <c r="M107" s="215" t="s">
        <v>35</v>
      </c>
      <c r="N107" s="216" t="s">
        <v>47</v>
      </c>
      <c r="O107" s="64"/>
      <c r="P107" s="172">
        <f>O107*H107</f>
        <v>0</v>
      </c>
      <c r="Q107" s="172">
        <v>0</v>
      </c>
      <c r="R107" s="172">
        <f>Q107*H107</f>
        <v>0</v>
      </c>
      <c r="S107" s="172">
        <v>0</v>
      </c>
      <c r="T107" s="173">
        <f>S107*H107</f>
        <v>0</v>
      </c>
      <c r="U107" s="34"/>
      <c r="V107" s="34"/>
      <c r="W107" s="34"/>
      <c r="X107" s="34"/>
      <c r="Y107" s="34"/>
      <c r="Z107" s="34"/>
      <c r="AA107" s="34"/>
      <c r="AB107" s="34"/>
      <c r="AC107" s="34"/>
      <c r="AD107" s="34"/>
      <c r="AE107" s="34"/>
      <c r="AR107" s="174" t="s">
        <v>216</v>
      </c>
      <c r="AT107" s="174" t="s">
        <v>366</v>
      </c>
      <c r="AU107" s="174" t="s">
        <v>85</v>
      </c>
      <c r="AY107" s="17" t="s">
        <v>215</v>
      </c>
      <c r="BE107" s="175">
        <f>IF(N107="základní",J107,0)</f>
        <v>0</v>
      </c>
      <c r="BF107" s="175">
        <f>IF(N107="snížená",J107,0)</f>
        <v>0</v>
      </c>
      <c r="BG107" s="175">
        <f>IF(N107="zákl. přenesená",J107,0)</f>
        <v>0</v>
      </c>
      <c r="BH107" s="175">
        <f>IF(N107="sníž. přenesená",J107,0)</f>
        <v>0</v>
      </c>
      <c r="BI107" s="175">
        <f>IF(N107="nulová",J107,0)</f>
        <v>0</v>
      </c>
      <c r="BJ107" s="17" t="s">
        <v>83</v>
      </c>
      <c r="BK107" s="175">
        <f>ROUND(I107*H107,2)</f>
        <v>0</v>
      </c>
      <c r="BL107" s="17" t="s">
        <v>216</v>
      </c>
      <c r="BM107" s="174" t="s">
        <v>927</v>
      </c>
    </row>
    <row r="108" spans="1:65" s="2" customFormat="1" ht="19.5" x14ac:dyDescent="0.2">
      <c r="A108" s="34"/>
      <c r="B108" s="35"/>
      <c r="C108" s="36"/>
      <c r="D108" s="176" t="s">
        <v>218</v>
      </c>
      <c r="E108" s="36"/>
      <c r="F108" s="177" t="s">
        <v>1132</v>
      </c>
      <c r="G108" s="36"/>
      <c r="H108" s="36"/>
      <c r="I108" s="178"/>
      <c r="J108" s="36"/>
      <c r="K108" s="36"/>
      <c r="L108" s="39"/>
      <c r="M108" s="179"/>
      <c r="N108" s="180"/>
      <c r="O108" s="64"/>
      <c r="P108" s="64"/>
      <c r="Q108" s="64"/>
      <c r="R108" s="64"/>
      <c r="S108" s="64"/>
      <c r="T108" s="65"/>
      <c r="U108" s="34"/>
      <c r="V108" s="34"/>
      <c r="W108" s="34"/>
      <c r="X108" s="34"/>
      <c r="Y108" s="34"/>
      <c r="Z108" s="34"/>
      <c r="AA108" s="34"/>
      <c r="AB108" s="34"/>
      <c r="AC108" s="34"/>
      <c r="AD108" s="34"/>
      <c r="AE108" s="34"/>
      <c r="AT108" s="17" t="s">
        <v>218</v>
      </c>
      <c r="AU108" s="17" t="s">
        <v>85</v>
      </c>
    </row>
    <row r="109" spans="1:65" s="12" customFormat="1" x14ac:dyDescent="0.2">
      <c r="B109" s="181"/>
      <c r="C109" s="182"/>
      <c r="D109" s="176" t="s">
        <v>220</v>
      </c>
      <c r="E109" s="183" t="s">
        <v>35</v>
      </c>
      <c r="F109" s="184" t="s">
        <v>1133</v>
      </c>
      <c r="G109" s="182"/>
      <c r="H109" s="185">
        <v>650</v>
      </c>
      <c r="I109" s="186"/>
      <c r="J109" s="182"/>
      <c r="K109" s="182"/>
      <c r="L109" s="187"/>
      <c r="M109" s="188"/>
      <c r="N109" s="189"/>
      <c r="O109" s="189"/>
      <c r="P109" s="189"/>
      <c r="Q109" s="189"/>
      <c r="R109" s="189"/>
      <c r="S109" s="189"/>
      <c r="T109" s="190"/>
      <c r="AT109" s="191" t="s">
        <v>220</v>
      </c>
      <c r="AU109" s="191" t="s">
        <v>85</v>
      </c>
      <c r="AV109" s="12" t="s">
        <v>85</v>
      </c>
      <c r="AW109" s="12" t="s">
        <v>37</v>
      </c>
      <c r="AX109" s="12" t="s">
        <v>83</v>
      </c>
      <c r="AY109" s="191" t="s">
        <v>215</v>
      </c>
    </row>
    <row r="110" spans="1:65" s="2" customFormat="1" ht="90" customHeight="1" x14ac:dyDescent="0.2">
      <c r="A110" s="34"/>
      <c r="B110" s="35"/>
      <c r="C110" s="208" t="s">
        <v>255</v>
      </c>
      <c r="D110" s="208" t="s">
        <v>366</v>
      </c>
      <c r="E110" s="209" t="s">
        <v>930</v>
      </c>
      <c r="F110" s="210" t="s">
        <v>931</v>
      </c>
      <c r="G110" s="211" t="s">
        <v>212</v>
      </c>
      <c r="H110" s="212">
        <v>13</v>
      </c>
      <c r="I110" s="213"/>
      <c r="J110" s="214">
        <f>ROUND(I110*H110,2)</f>
        <v>0</v>
      </c>
      <c r="K110" s="210" t="s">
        <v>213</v>
      </c>
      <c r="L110" s="39"/>
      <c r="M110" s="215" t="s">
        <v>35</v>
      </c>
      <c r="N110" s="216" t="s">
        <v>47</v>
      </c>
      <c r="O110" s="64"/>
      <c r="P110" s="172">
        <f>O110*H110</f>
        <v>0</v>
      </c>
      <c r="Q110" s="172">
        <v>0</v>
      </c>
      <c r="R110" s="172">
        <f>Q110*H110</f>
        <v>0</v>
      </c>
      <c r="S110" s="172">
        <v>0</v>
      </c>
      <c r="T110" s="173">
        <f>S110*H110</f>
        <v>0</v>
      </c>
      <c r="U110" s="34"/>
      <c r="V110" s="34"/>
      <c r="W110" s="34"/>
      <c r="X110" s="34"/>
      <c r="Y110" s="34"/>
      <c r="Z110" s="34"/>
      <c r="AA110" s="34"/>
      <c r="AB110" s="34"/>
      <c r="AC110" s="34"/>
      <c r="AD110" s="34"/>
      <c r="AE110" s="34"/>
      <c r="AR110" s="174" t="s">
        <v>216</v>
      </c>
      <c r="AT110" s="174" t="s">
        <v>366</v>
      </c>
      <c r="AU110" s="174" t="s">
        <v>85</v>
      </c>
      <c r="AY110" s="17" t="s">
        <v>215</v>
      </c>
      <c r="BE110" s="175">
        <f>IF(N110="základní",J110,0)</f>
        <v>0</v>
      </c>
      <c r="BF110" s="175">
        <f>IF(N110="snížená",J110,0)</f>
        <v>0</v>
      </c>
      <c r="BG110" s="175">
        <f>IF(N110="zákl. přenesená",J110,0)</f>
        <v>0</v>
      </c>
      <c r="BH110" s="175">
        <f>IF(N110="sníž. přenesená",J110,0)</f>
        <v>0</v>
      </c>
      <c r="BI110" s="175">
        <f>IF(N110="nulová",J110,0)</f>
        <v>0</v>
      </c>
      <c r="BJ110" s="17" t="s">
        <v>83</v>
      </c>
      <c r="BK110" s="175">
        <f>ROUND(I110*H110,2)</f>
        <v>0</v>
      </c>
      <c r="BL110" s="17" t="s">
        <v>216</v>
      </c>
      <c r="BM110" s="174" t="s">
        <v>932</v>
      </c>
    </row>
    <row r="111" spans="1:65" s="2" customFormat="1" ht="19.5" x14ac:dyDescent="0.2">
      <c r="A111" s="34"/>
      <c r="B111" s="35"/>
      <c r="C111" s="36"/>
      <c r="D111" s="176" t="s">
        <v>218</v>
      </c>
      <c r="E111" s="36"/>
      <c r="F111" s="177" t="s">
        <v>1134</v>
      </c>
      <c r="G111" s="36"/>
      <c r="H111" s="36"/>
      <c r="I111" s="178"/>
      <c r="J111" s="36"/>
      <c r="K111" s="36"/>
      <c r="L111" s="39"/>
      <c r="M111" s="179"/>
      <c r="N111" s="180"/>
      <c r="O111" s="64"/>
      <c r="P111" s="64"/>
      <c r="Q111" s="64"/>
      <c r="R111" s="64"/>
      <c r="S111" s="64"/>
      <c r="T111" s="65"/>
      <c r="U111" s="34"/>
      <c r="V111" s="34"/>
      <c r="W111" s="34"/>
      <c r="X111" s="34"/>
      <c r="Y111" s="34"/>
      <c r="Z111" s="34"/>
      <c r="AA111" s="34"/>
      <c r="AB111" s="34"/>
      <c r="AC111" s="34"/>
      <c r="AD111" s="34"/>
      <c r="AE111" s="34"/>
      <c r="AT111" s="17" t="s">
        <v>218</v>
      </c>
      <c r="AU111" s="17" t="s">
        <v>85</v>
      </c>
    </row>
    <row r="112" spans="1:65" s="12" customFormat="1" x14ac:dyDescent="0.2">
      <c r="B112" s="181"/>
      <c r="C112" s="182"/>
      <c r="D112" s="176" t="s">
        <v>220</v>
      </c>
      <c r="E112" s="183" t="s">
        <v>35</v>
      </c>
      <c r="F112" s="184" t="s">
        <v>1135</v>
      </c>
      <c r="G112" s="182"/>
      <c r="H112" s="185">
        <v>13</v>
      </c>
      <c r="I112" s="186"/>
      <c r="J112" s="182"/>
      <c r="K112" s="182"/>
      <c r="L112" s="187"/>
      <c r="M112" s="188"/>
      <c r="N112" s="189"/>
      <c r="O112" s="189"/>
      <c r="P112" s="189"/>
      <c r="Q112" s="189"/>
      <c r="R112" s="189"/>
      <c r="S112" s="189"/>
      <c r="T112" s="190"/>
      <c r="AT112" s="191" t="s">
        <v>220</v>
      </c>
      <c r="AU112" s="191" t="s">
        <v>85</v>
      </c>
      <c r="AV112" s="12" t="s">
        <v>85</v>
      </c>
      <c r="AW112" s="12" t="s">
        <v>37</v>
      </c>
      <c r="AX112" s="12" t="s">
        <v>83</v>
      </c>
      <c r="AY112" s="191" t="s">
        <v>215</v>
      </c>
    </row>
    <row r="113" spans="1:65" s="2" customFormat="1" ht="36" x14ac:dyDescent="0.2">
      <c r="A113" s="34"/>
      <c r="B113" s="35"/>
      <c r="C113" s="208" t="s">
        <v>259</v>
      </c>
      <c r="D113" s="208" t="s">
        <v>366</v>
      </c>
      <c r="E113" s="209" t="s">
        <v>845</v>
      </c>
      <c r="F113" s="210" t="s">
        <v>846</v>
      </c>
      <c r="G113" s="211" t="s">
        <v>381</v>
      </c>
      <c r="H113" s="212">
        <v>36</v>
      </c>
      <c r="I113" s="213"/>
      <c r="J113" s="214">
        <f>ROUND(I113*H113,2)</f>
        <v>0</v>
      </c>
      <c r="K113" s="210" t="s">
        <v>213</v>
      </c>
      <c r="L113" s="39"/>
      <c r="M113" s="215" t="s">
        <v>35</v>
      </c>
      <c r="N113" s="216" t="s">
        <v>47</v>
      </c>
      <c r="O113" s="64"/>
      <c r="P113" s="172">
        <f>O113*H113</f>
        <v>0</v>
      </c>
      <c r="Q113" s="172">
        <v>0</v>
      </c>
      <c r="R113" s="172">
        <f>Q113*H113</f>
        <v>0</v>
      </c>
      <c r="S113" s="172">
        <v>0</v>
      </c>
      <c r="T113" s="173">
        <f>S113*H113</f>
        <v>0</v>
      </c>
      <c r="U113" s="34"/>
      <c r="V113" s="34"/>
      <c r="W113" s="34"/>
      <c r="X113" s="34"/>
      <c r="Y113" s="34"/>
      <c r="Z113" s="34"/>
      <c r="AA113" s="34"/>
      <c r="AB113" s="34"/>
      <c r="AC113" s="34"/>
      <c r="AD113" s="34"/>
      <c r="AE113" s="34"/>
      <c r="AR113" s="174" t="s">
        <v>216</v>
      </c>
      <c r="AT113" s="174" t="s">
        <v>366</v>
      </c>
      <c r="AU113" s="174" t="s">
        <v>85</v>
      </c>
      <c r="AY113" s="17" t="s">
        <v>215</v>
      </c>
      <c r="BE113" s="175">
        <f>IF(N113="základní",J113,0)</f>
        <v>0</v>
      </c>
      <c r="BF113" s="175">
        <f>IF(N113="snížená",J113,0)</f>
        <v>0</v>
      </c>
      <c r="BG113" s="175">
        <f>IF(N113="zákl. přenesená",J113,0)</f>
        <v>0</v>
      </c>
      <c r="BH113" s="175">
        <f>IF(N113="sníž. přenesená",J113,0)</f>
        <v>0</v>
      </c>
      <c r="BI113" s="175">
        <f>IF(N113="nulová",J113,0)</f>
        <v>0</v>
      </c>
      <c r="BJ113" s="17" t="s">
        <v>83</v>
      </c>
      <c r="BK113" s="175">
        <f>ROUND(I113*H113,2)</f>
        <v>0</v>
      </c>
      <c r="BL113" s="17" t="s">
        <v>216</v>
      </c>
      <c r="BM113" s="174" t="s">
        <v>934</v>
      </c>
    </row>
    <row r="114" spans="1:65" s="2" customFormat="1" ht="19.5" x14ac:dyDescent="0.2">
      <c r="A114" s="34"/>
      <c r="B114" s="35"/>
      <c r="C114" s="36"/>
      <c r="D114" s="176" t="s">
        <v>218</v>
      </c>
      <c r="E114" s="36"/>
      <c r="F114" s="177" t="s">
        <v>1136</v>
      </c>
      <c r="G114" s="36"/>
      <c r="H114" s="36"/>
      <c r="I114" s="178"/>
      <c r="J114" s="36"/>
      <c r="K114" s="36"/>
      <c r="L114" s="39"/>
      <c r="M114" s="179"/>
      <c r="N114" s="180"/>
      <c r="O114" s="64"/>
      <c r="P114" s="64"/>
      <c r="Q114" s="64"/>
      <c r="R114" s="64"/>
      <c r="S114" s="64"/>
      <c r="T114" s="65"/>
      <c r="U114" s="34"/>
      <c r="V114" s="34"/>
      <c r="W114" s="34"/>
      <c r="X114" s="34"/>
      <c r="Y114" s="34"/>
      <c r="Z114" s="34"/>
      <c r="AA114" s="34"/>
      <c r="AB114" s="34"/>
      <c r="AC114" s="34"/>
      <c r="AD114" s="34"/>
      <c r="AE114" s="34"/>
      <c r="AT114" s="17" t="s">
        <v>218</v>
      </c>
      <c r="AU114" s="17" t="s">
        <v>85</v>
      </c>
    </row>
    <row r="115" spans="1:65" s="12" customFormat="1" x14ac:dyDescent="0.2">
      <c r="B115" s="181"/>
      <c r="C115" s="182"/>
      <c r="D115" s="176" t="s">
        <v>220</v>
      </c>
      <c r="E115" s="183" t="s">
        <v>35</v>
      </c>
      <c r="F115" s="184" t="s">
        <v>1137</v>
      </c>
      <c r="G115" s="182"/>
      <c r="H115" s="185">
        <v>36</v>
      </c>
      <c r="I115" s="186"/>
      <c r="J115" s="182"/>
      <c r="K115" s="182"/>
      <c r="L115" s="187"/>
      <c r="M115" s="188"/>
      <c r="N115" s="189"/>
      <c r="O115" s="189"/>
      <c r="P115" s="189"/>
      <c r="Q115" s="189"/>
      <c r="R115" s="189"/>
      <c r="S115" s="189"/>
      <c r="T115" s="190"/>
      <c r="AT115" s="191" t="s">
        <v>220</v>
      </c>
      <c r="AU115" s="191" t="s">
        <v>85</v>
      </c>
      <c r="AV115" s="12" t="s">
        <v>85</v>
      </c>
      <c r="AW115" s="12" t="s">
        <v>37</v>
      </c>
      <c r="AX115" s="12" t="s">
        <v>83</v>
      </c>
      <c r="AY115" s="191" t="s">
        <v>215</v>
      </c>
    </row>
    <row r="116" spans="1:65" s="2" customFormat="1" ht="24" x14ac:dyDescent="0.2">
      <c r="A116" s="34"/>
      <c r="B116" s="35"/>
      <c r="C116" s="208" t="s">
        <v>263</v>
      </c>
      <c r="D116" s="208" t="s">
        <v>366</v>
      </c>
      <c r="E116" s="209" t="s">
        <v>426</v>
      </c>
      <c r="F116" s="210" t="s">
        <v>427</v>
      </c>
      <c r="G116" s="211" t="s">
        <v>212</v>
      </c>
      <c r="H116" s="212">
        <v>28</v>
      </c>
      <c r="I116" s="213"/>
      <c r="J116" s="214">
        <f>ROUND(I116*H116,2)</f>
        <v>0</v>
      </c>
      <c r="K116" s="210" t="s">
        <v>213</v>
      </c>
      <c r="L116" s="39"/>
      <c r="M116" s="215" t="s">
        <v>35</v>
      </c>
      <c r="N116" s="216" t="s">
        <v>47</v>
      </c>
      <c r="O116" s="64"/>
      <c r="P116" s="172">
        <f>O116*H116</f>
        <v>0</v>
      </c>
      <c r="Q116" s="172">
        <v>0</v>
      </c>
      <c r="R116" s="172">
        <f>Q116*H116</f>
        <v>0</v>
      </c>
      <c r="S116" s="172">
        <v>0</v>
      </c>
      <c r="T116" s="173">
        <f>S116*H116</f>
        <v>0</v>
      </c>
      <c r="U116" s="34"/>
      <c r="V116" s="34"/>
      <c r="W116" s="34"/>
      <c r="X116" s="34"/>
      <c r="Y116" s="34"/>
      <c r="Z116" s="34"/>
      <c r="AA116" s="34"/>
      <c r="AB116" s="34"/>
      <c r="AC116" s="34"/>
      <c r="AD116" s="34"/>
      <c r="AE116" s="34"/>
      <c r="AR116" s="174" t="s">
        <v>216</v>
      </c>
      <c r="AT116" s="174" t="s">
        <v>366</v>
      </c>
      <c r="AU116" s="174" t="s">
        <v>85</v>
      </c>
      <c r="AY116" s="17" t="s">
        <v>215</v>
      </c>
      <c r="BE116" s="175">
        <f>IF(N116="základní",J116,0)</f>
        <v>0</v>
      </c>
      <c r="BF116" s="175">
        <f>IF(N116="snížená",J116,0)</f>
        <v>0</v>
      </c>
      <c r="BG116" s="175">
        <f>IF(N116="zákl. přenesená",J116,0)</f>
        <v>0</v>
      </c>
      <c r="BH116" s="175">
        <f>IF(N116="sníž. přenesená",J116,0)</f>
        <v>0</v>
      </c>
      <c r="BI116" s="175">
        <f>IF(N116="nulová",J116,0)</f>
        <v>0</v>
      </c>
      <c r="BJ116" s="17" t="s">
        <v>83</v>
      </c>
      <c r="BK116" s="175">
        <f>ROUND(I116*H116,2)</f>
        <v>0</v>
      </c>
      <c r="BL116" s="17" t="s">
        <v>216</v>
      </c>
      <c r="BM116" s="174" t="s">
        <v>428</v>
      </c>
    </row>
    <row r="117" spans="1:65" s="2" customFormat="1" ht="19.5" x14ac:dyDescent="0.2">
      <c r="A117" s="34"/>
      <c r="B117" s="35"/>
      <c r="C117" s="36"/>
      <c r="D117" s="176" t="s">
        <v>218</v>
      </c>
      <c r="E117" s="36"/>
      <c r="F117" s="177" t="s">
        <v>936</v>
      </c>
      <c r="G117" s="36"/>
      <c r="H117" s="36"/>
      <c r="I117" s="178"/>
      <c r="J117" s="36"/>
      <c r="K117" s="36"/>
      <c r="L117" s="39"/>
      <c r="M117" s="179"/>
      <c r="N117" s="180"/>
      <c r="O117" s="64"/>
      <c r="P117" s="64"/>
      <c r="Q117" s="64"/>
      <c r="R117" s="64"/>
      <c r="S117" s="64"/>
      <c r="T117" s="65"/>
      <c r="U117" s="34"/>
      <c r="V117" s="34"/>
      <c r="W117" s="34"/>
      <c r="X117" s="34"/>
      <c r="Y117" s="34"/>
      <c r="Z117" s="34"/>
      <c r="AA117" s="34"/>
      <c r="AB117" s="34"/>
      <c r="AC117" s="34"/>
      <c r="AD117" s="34"/>
      <c r="AE117" s="34"/>
      <c r="AT117" s="17" t="s">
        <v>218</v>
      </c>
      <c r="AU117" s="17" t="s">
        <v>85</v>
      </c>
    </row>
    <row r="118" spans="1:65" s="12" customFormat="1" x14ac:dyDescent="0.2">
      <c r="B118" s="181"/>
      <c r="C118" s="182"/>
      <c r="D118" s="176" t="s">
        <v>220</v>
      </c>
      <c r="E118" s="183" t="s">
        <v>35</v>
      </c>
      <c r="F118" s="184" t="s">
        <v>1138</v>
      </c>
      <c r="G118" s="182"/>
      <c r="H118" s="185">
        <v>28</v>
      </c>
      <c r="I118" s="186"/>
      <c r="J118" s="182"/>
      <c r="K118" s="182"/>
      <c r="L118" s="187"/>
      <c r="M118" s="188"/>
      <c r="N118" s="189"/>
      <c r="O118" s="189"/>
      <c r="P118" s="189"/>
      <c r="Q118" s="189"/>
      <c r="R118" s="189"/>
      <c r="S118" s="189"/>
      <c r="T118" s="190"/>
      <c r="AT118" s="191" t="s">
        <v>220</v>
      </c>
      <c r="AU118" s="191" t="s">
        <v>85</v>
      </c>
      <c r="AV118" s="12" t="s">
        <v>85</v>
      </c>
      <c r="AW118" s="12" t="s">
        <v>37</v>
      </c>
      <c r="AX118" s="12" t="s">
        <v>83</v>
      </c>
      <c r="AY118" s="191" t="s">
        <v>215</v>
      </c>
    </row>
    <row r="119" spans="1:65" s="2" customFormat="1" ht="24" x14ac:dyDescent="0.2">
      <c r="A119" s="34"/>
      <c r="B119" s="35"/>
      <c r="C119" s="208" t="s">
        <v>267</v>
      </c>
      <c r="D119" s="208" t="s">
        <v>366</v>
      </c>
      <c r="E119" s="209" t="s">
        <v>1139</v>
      </c>
      <c r="F119" s="210" t="s">
        <v>1140</v>
      </c>
      <c r="G119" s="211" t="s">
        <v>212</v>
      </c>
      <c r="H119" s="212">
        <v>2</v>
      </c>
      <c r="I119" s="213"/>
      <c r="J119" s="214">
        <f>ROUND(I119*H119,2)</f>
        <v>0</v>
      </c>
      <c r="K119" s="210" t="s">
        <v>213</v>
      </c>
      <c r="L119" s="39"/>
      <c r="M119" s="215" t="s">
        <v>35</v>
      </c>
      <c r="N119" s="216" t="s">
        <v>47</v>
      </c>
      <c r="O119" s="64"/>
      <c r="P119" s="172">
        <f>O119*H119</f>
        <v>0</v>
      </c>
      <c r="Q119" s="172">
        <v>0</v>
      </c>
      <c r="R119" s="172">
        <f>Q119*H119</f>
        <v>0</v>
      </c>
      <c r="S119" s="172">
        <v>0</v>
      </c>
      <c r="T119" s="173">
        <f>S119*H119</f>
        <v>0</v>
      </c>
      <c r="U119" s="34"/>
      <c r="V119" s="34"/>
      <c r="W119" s="34"/>
      <c r="X119" s="34"/>
      <c r="Y119" s="34"/>
      <c r="Z119" s="34"/>
      <c r="AA119" s="34"/>
      <c r="AB119" s="34"/>
      <c r="AC119" s="34"/>
      <c r="AD119" s="34"/>
      <c r="AE119" s="34"/>
      <c r="AR119" s="174" t="s">
        <v>216</v>
      </c>
      <c r="AT119" s="174" t="s">
        <v>366</v>
      </c>
      <c r="AU119" s="174" t="s">
        <v>85</v>
      </c>
      <c r="AY119" s="17" t="s">
        <v>215</v>
      </c>
      <c r="BE119" s="175">
        <f>IF(N119="základní",J119,0)</f>
        <v>0</v>
      </c>
      <c r="BF119" s="175">
        <f>IF(N119="snížená",J119,0)</f>
        <v>0</v>
      </c>
      <c r="BG119" s="175">
        <f>IF(N119="zákl. přenesená",J119,0)</f>
        <v>0</v>
      </c>
      <c r="BH119" s="175">
        <f>IF(N119="sníž. přenesená",J119,0)</f>
        <v>0</v>
      </c>
      <c r="BI119" s="175">
        <f>IF(N119="nulová",J119,0)</f>
        <v>0</v>
      </c>
      <c r="BJ119" s="17" t="s">
        <v>83</v>
      </c>
      <c r="BK119" s="175">
        <f>ROUND(I119*H119,2)</f>
        <v>0</v>
      </c>
      <c r="BL119" s="17" t="s">
        <v>216</v>
      </c>
      <c r="BM119" s="174" t="s">
        <v>1141</v>
      </c>
    </row>
    <row r="120" spans="1:65" s="12" customFormat="1" x14ac:dyDescent="0.2">
      <c r="B120" s="181"/>
      <c r="C120" s="182"/>
      <c r="D120" s="176" t="s">
        <v>220</v>
      </c>
      <c r="E120" s="183" t="s">
        <v>35</v>
      </c>
      <c r="F120" s="184" t="s">
        <v>822</v>
      </c>
      <c r="G120" s="182"/>
      <c r="H120" s="185">
        <v>2</v>
      </c>
      <c r="I120" s="186"/>
      <c r="J120" s="182"/>
      <c r="K120" s="182"/>
      <c r="L120" s="187"/>
      <c r="M120" s="188"/>
      <c r="N120" s="189"/>
      <c r="O120" s="189"/>
      <c r="P120" s="189"/>
      <c r="Q120" s="189"/>
      <c r="R120" s="189"/>
      <c r="S120" s="189"/>
      <c r="T120" s="190"/>
      <c r="AT120" s="191" t="s">
        <v>220</v>
      </c>
      <c r="AU120" s="191" t="s">
        <v>85</v>
      </c>
      <c r="AV120" s="12" t="s">
        <v>85</v>
      </c>
      <c r="AW120" s="12" t="s">
        <v>37</v>
      </c>
      <c r="AX120" s="12" t="s">
        <v>83</v>
      </c>
      <c r="AY120" s="191" t="s">
        <v>215</v>
      </c>
    </row>
    <row r="121" spans="1:65" s="2" customFormat="1" ht="48" x14ac:dyDescent="0.2">
      <c r="A121" s="34"/>
      <c r="B121" s="35"/>
      <c r="C121" s="208" t="s">
        <v>272</v>
      </c>
      <c r="D121" s="208" t="s">
        <v>366</v>
      </c>
      <c r="E121" s="209" t="s">
        <v>442</v>
      </c>
      <c r="F121" s="210" t="s">
        <v>443</v>
      </c>
      <c r="G121" s="211" t="s">
        <v>402</v>
      </c>
      <c r="H121" s="212">
        <v>750</v>
      </c>
      <c r="I121" s="213"/>
      <c r="J121" s="214">
        <f>ROUND(I121*H121,2)</f>
        <v>0</v>
      </c>
      <c r="K121" s="210" t="s">
        <v>213</v>
      </c>
      <c r="L121" s="39"/>
      <c r="M121" s="215" t="s">
        <v>35</v>
      </c>
      <c r="N121" s="216" t="s">
        <v>47</v>
      </c>
      <c r="O121" s="64"/>
      <c r="P121" s="172">
        <f>O121*H121</f>
        <v>0</v>
      </c>
      <c r="Q121" s="172">
        <v>0</v>
      </c>
      <c r="R121" s="172">
        <f>Q121*H121</f>
        <v>0</v>
      </c>
      <c r="S121" s="172">
        <v>0</v>
      </c>
      <c r="T121" s="173">
        <f>S121*H121</f>
        <v>0</v>
      </c>
      <c r="U121" s="34"/>
      <c r="V121" s="34"/>
      <c r="W121" s="34"/>
      <c r="X121" s="34"/>
      <c r="Y121" s="34"/>
      <c r="Z121" s="34"/>
      <c r="AA121" s="34"/>
      <c r="AB121" s="34"/>
      <c r="AC121" s="34"/>
      <c r="AD121" s="34"/>
      <c r="AE121" s="34"/>
      <c r="AR121" s="174" t="s">
        <v>216</v>
      </c>
      <c r="AT121" s="174" t="s">
        <v>366</v>
      </c>
      <c r="AU121" s="174" t="s">
        <v>85</v>
      </c>
      <c r="AY121" s="17" t="s">
        <v>215</v>
      </c>
      <c r="BE121" s="175">
        <f>IF(N121="základní",J121,0)</f>
        <v>0</v>
      </c>
      <c r="BF121" s="175">
        <f>IF(N121="snížená",J121,0)</f>
        <v>0</v>
      </c>
      <c r="BG121" s="175">
        <f>IF(N121="zákl. přenesená",J121,0)</f>
        <v>0</v>
      </c>
      <c r="BH121" s="175">
        <f>IF(N121="sníž. přenesená",J121,0)</f>
        <v>0</v>
      </c>
      <c r="BI121" s="175">
        <f>IF(N121="nulová",J121,0)</f>
        <v>0</v>
      </c>
      <c r="BJ121" s="17" t="s">
        <v>83</v>
      </c>
      <c r="BK121" s="175">
        <f>ROUND(I121*H121,2)</f>
        <v>0</v>
      </c>
      <c r="BL121" s="17" t="s">
        <v>216</v>
      </c>
      <c r="BM121" s="174" t="s">
        <v>849</v>
      </c>
    </row>
    <row r="122" spans="1:65" s="2" customFormat="1" ht="19.5" x14ac:dyDescent="0.2">
      <c r="A122" s="34"/>
      <c r="B122" s="35"/>
      <c r="C122" s="36"/>
      <c r="D122" s="176" t="s">
        <v>218</v>
      </c>
      <c r="E122" s="36"/>
      <c r="F122" s="177" t="s">
        <v>1142</v>
      </c>
      <c r="G122" s="36"/>
      <c r="H122" s="36"/>
      <c r="I122" s="178"/>
      <c r="J122" s="36"/>
      <c r="K122" s="36"/>
      <c r="L122" s="39"/>
      <c r="M122" s="179"/>
      <c r="N122" s="180"/>
      <c r="O122" s="64"/>
      <c r="P122" s="64"/>
      <c r="Q122" s="64"/>
      <c r="R122" s="64"/>
      <c r="S122" s="64"/>
      <c r="T122" s="65"/>
      <c r="U122" s="34"/>
      <c r="V122" s="34"/>
      <c r="W122" s="34"/>
      <c r="X122" s="34"/>
      <c r="Y122" s="34"/>
      <c r="Z122" s="34"/>
      <c r="AA122" s="34"/>
      <c r="AB122" s="34"/>
      <c r="AC122" s="34"/>
      <c r="AD122" s="34"/>
      <c r="AE122" s="34"/>
      <c r="AT122" s="17" t="s">
        <v>218</v>
      </c>
      <c r="AU122" s="17" t="s">
        <v>85</v>
      </c>
    </row>
    <row r="123" spans="1:65" s="12" customFormat="1" x14ac:dyDescent="0.2">
      <c r="B123" s="181"/>
      <c r="C123" s="182"/>
      <c r="D123" s="176" t="s">
        <v>220</v>
      </c>
      <c r="E123" s="183" t="s">
        <v>35</v>
      </c>
      <c r="F123" s="184" t="s">
        <v>1143</v>
      </c>
      <c r="G123" s="182"/>
      <c r="H123" s="185">
        <v>750</v>
      </c>
      <c r="I123" s="186"/>
      <c r="J123" s="182"/>
      <c r="K123" s="182"/>
      <c r="L123" s="187"/>
      <c r="M123" s="188"/>
      <c r="N123" s="189"/>
      <c r="O123" s="189"/>
      <c r="P123" s="189"/>
      <c r="Q123" s="189"/>
      <c r="R123" s="189"/>
      <c r="S123" s="189"/>
      <c r="T123" s="190"/>
      <c r="AT123" s="191" t="s">
        <v>220</v>
      </c>
      <c r="AU123" s="191" t="s">
        <v>85</v>
      </c>
      <c r="AV123" s="12" t="s">
        <v>85</v>
      </c>
      <c r="AW123" s="12" t="s">
        <v>37</v>
      </c>
      <c r="AX123" s="12" t="s">
        <v>83</v>
      </c>
      <c r="AY123" s="191" t="s">
        <v>215</v>
      </c>
    </row>
    <row r="124" spans="1:65" s="2" customFormat="1" ht="48" x14ac:dyDescent="0.2">
      <c r="A124" s="34"/>
      <c r="B124" s="35"/>
      <c r="C124" s="208" t="s">
        <v>276</v>
      </c>
      <c r="D124" s="208" t="s">
        <v>366</v>
      </c>
      <c r="E124" s="209" t="s">
        <v>447</v>
      </c>
      <c r="F124" s="210" t="s">
        <v>448</v>
      </c>
      <c r="G124" s="211" t="s">
        <v>402</v>
      </c>
      <c r="H124" s="212">
        <v>750</v>
      </c>
      <c r="I124" s="213"/>
      <c r="J124" s="214">
        <f>ROUND(I124*H124,2)</f>
        <v>0</v>
      </c>
      <c r="K124" s="210" t="s">
        <v>213</v>
      </c>
      <c r="L124" s="39"/>
      <c r="M124" s="215" t="s">
        <v>35</v>
      </c>
      <c r="N124" s="216" t="s">
        <v>47</v>
      </c>
      <c r="O124" s="64"/>
      <c r="P124" s="172">
        <f>O124*H124</f>
        <v>0</v>
      </c>
      <c r="Q124" s="172">
        <v>0</v>
      </c>
      <c r="R124" s="172">
        <f>Q124*H124</f>
        <v>0</v>
      </c>
      <c r="S124" s="172">
        <v>0</v>
      </c>
      <c r="T124" s="173">
        <f>S124*H124</f>
        <v>0</v>
      </c>
      <c r="U124" s="34"/>
      <c r="V124" s="34"/>
      <c r="W124" s="34"/>
      <c r="X124" s="34"/>
      <c r="Y124" s="34"/>
      <c r="Z124" s="34"/>
      <c r="AA124" s="34"/>
      <c r="AB124" s="34"/>
      <c r="AC124" s="34"/>
      <c r="AD124" s="34"/>
      <c r="AE124" s="34"/>
      <c r="AR124" s="174" t="s">
        <v>216</v>
      </c>
      <c r="AT124" s="174" t="s">
        <v>366</v>
      </c>
      <c r="AU124" s="174" t="s">
        <v>85</v>
      </c>
      <c r="AY124" s="17" t="s">
        <v>215</v>
      </c>
      <c r="BE124" s="175">
        <f>IF(N124="základní",J124,0)</f>
        <v>0</v>
      </c>
      <c r="BF124" s="175">
        <f>IF(N124="snížená",J124,0)</f>
        <v>0</v>
      </c>
      <c r="BG124" s="175">
        <f>IF(N124="zákl. přenesená",J124,0)</f>
        <v>0</v>
      </c>
      <c r="BH124" s="175">
        <f>IF(N124="sníž. přenesená",J124,0)</f>
        <v>0</v>
      </c>
      <c r="BI124" s="175">
        <f>IF(N124="nulová",J124,0)</f>
        <v>0</v>
      </c>
      <c r="BJ124" s="17" t="s">
        <v>83</v>
      </c>
      <c r="BK124" s="175">
        <f>ROUND(I124*H124,2)</f>
        <v>0</v>
      </c>
      <c r="BL124" s="17" t="s">
        <v>216</v>
      </c>
      <c r="BM124" s="174" t="s">
        <v>851</v>
      </c>
    </row>
    <row r="125" spans="1:65" s="2" customFormat="1" ht="19.5" x14ac:dyDescent="0.2">
      <c r="A125" s="34"/>
      <c r="B125" s="35"/>
      <c r="C125" s="36"/>
      <c r="D125" s="176" t="s">
        <v>218</v>
      </c>
      <c r="E125" s="36"/>
      <c r="F125" s="177" t="s">
        <v>1142</v>
      </c>
      <c r="G125" s="36"/>
      <c r="H125" s="36"/>
      <c r="I125" s="178"/>
      <c r="J125" s="36"/>
      <c r="K125" s="36"/>
      <c r="L125" s="39"/>
      <c r="M125" s="179"/>
      <c r="N125" s="180"/>
      <c r="O125" s="64"/>
      <c r="P125" s="64"/>
      <c r="Q125" s="64"/>
      <c r="R125" s="64"/>
      <c r="S125" s="64"/>
      <c r="T125" s="65"/>
      <c r="U125" s="34"/>
      <c r="V125" s="34"/>
      <c r="W125" s="34"/>
      <c r="X125" s="34"/>
      <c r="Y125" s="34"/>
      <c r="Z125" s="34"/>
      <c r="AA125" s="34"/>
      <c r="AB125" s="34"/>
      <c r="AC125" s="34"/>
      <c r="AD125" s="34"/>
      <c r="AE125" s="34"/>
      <c r="AT125" s="17" t="s">
        <v>218</v>
      </c>
      <c r="AU125" s="17" t="s">
        <v>85</v>
      </c>
    </row>
    <row r="126" spans="1:65" s="12" customFormat="1" x14ac:dyDescent="0.2">
      <c r="B126" s="181"/>
      <c r="C126" s="182"/>
      <c r="D126" s="176" t="s">
        <v>220</v>
      </c>
      <c r="E126" s="183" t="s">
        <v>35</v>
      </c>
      <c r="F126" s="184" t="s">
        <v>1143</v>
      </c>
      <c r="G126" s="182"/>
      <c r="H126" s="185">
        <v>750</v>
      </c>
      <c r="I126" s="186"/>
      <c r="J126" s="182"/>
      <c r="K126" s="182"/>
      <c r="L126" s="187"/>
      <c r="M126" s="188"/>
      <c r="N126" s="189"/>
      <c r="O126" s="189"/>
      <c r="P126" s="189"/>
      <c r="Q126" s="189"/>
      <c r="R126" s="189"/>
      <c r="S126" s="189"/>
      <c r="T126" s="190"/>
      <c r="AT126" s="191" t="s">
        <v>220</v>
      </c>
      <c r="AU126" s="191" t="s">
        <v>85</v>
      </c>
      <c r="AV126" s="12" t="s">
        <v>85</v>
      </c>
      <c r="AW126" s="12" t="s">
        <v>37</v>
      </c>
      <c r="AX126" s="12" t="s">
        <v>83</v>
      </c>
      <c r="AY126" s="191" t="s">
        <v>215</v>
      </c>
    </row>
    <row r="127" spans="1:65" s="2" customFormat="1" ht="66.75" customHeight="1" x14ac:dyDescent="0.2">
      <c r="A127" s="34"/>
      <c r="B127" s="35"/>
      <c r="C127" s="208" t="s">
        <v>8</v>
      </c>
      <c r="D127" s="208" t="s">
        <v>366</v>
      </c>
      <c r="E127" s="209" t="s">
        <v>941</v>
      </c>
      <c r="F127" s="210" t="s">
        <v>942</v>
      </c>
      <c r="G127" s="211" t="s">
        <v>438</v>
      </c>
      <c r="H127" s="212">
        <v>10</v>
      </c>
      <c r="I127" s="213"/>
      <c r="J127" s="214">
        <f>ROUND(I127*H127,2)</f>
        <v>0</v>
      </c>
      <c r="K127" s="210" t="s">
        <v>213</v>
      </c>
      <c r="L127" s="39"/>
      <c r="M127" s="215" t="s">
        <v>35</v>
      </c>
      <c r="N127" s="216" t="s">
        <v>47</v>
      </c>
      <c r="O127" s="64"/>
      <c r="P127" s="172">
        <f>O127*H127</f>
        <v>0</v>
      </c>
      <c r="Q127" s="172">
        <v>0</v>
      </c>
      <c r="R127" s="172">
        <f>Q127*H127</f>
        <v>0</v>
      </c>
      <c r="S127" s="172">
        <v>0</v>
      </c>
      <c r="T127" s="173">
        <f>S127*H127</f>
        <v>0</v>
      </c>
      <c r="U127" s="34"/>
      <c r="V127" s="34"/>
      <c r="W127" s="34"/>
      <c r="X127" s="34"/>
      <c r="Y127" s="34"/>
      <c r="Z127" s="34"/>
      <c r="AA127" s="34"/>
      <c r="AB127" s="34"/>
      <c r="AC127" s="34"/>
      <c r="AD127" s="34"/>
      <c r="AE127" s="34"/>
      <c r="AR127" s="174" t="s">
        <v>216</v>
      </c>
      <c r="AT127" s="174" t="s">
        <v>366</v>
      </c>
      <c r="AU127" s="174" t="s">
        <v>85</v>
      </c>
      <c r="AY127" s="17" t="s">
        <v>215</v>
      </c>
      <c r="BE127" s="175">
        <f>IF(N127="základní",J127,0)</f>
        <v>0</v>
      </c>
      <c r="BF127" s="175">
        <f>IF(N127="snížená",J127,0)</f>
        <v>0</v>
      </c>
      <c r="BG127" s="175">
        <f>IF(N127="zákl. přenesená",J127,0)</f>
        <v>0</v>
      </c>
      <c r="BH127" s="175">
        <f>IF(N127="sníž. přenesená",J127,0)</f>
        <v>0</v>
      </c>
      <c r="BI127" s="175">
        <f>IF(N127="nulová",J127,0)</f>
        <v>0</v>
      </c>
      <c r="BJ127" s="17" t="s">
        <v>83</v>
      </c>
      <c r="BK127" s="175">
        <f>ROUND(I127*H127,2)</f>
        <v>0</v>
      </c>
      <c r="BL127" s="17" t="s">
        <v>216</v>
      </c>
      <c r="BM127" s="174" t="s">
        <v>943</v>
      </c>
    </row>
    <row r="128" spans="1:65" s="12" customFormat="1" x14ac:dyDescent="0.2">
      <c r="B128" s="181"/>
      <c r="C128" s="182"/>
      <c r="D128" s="176" t="s">
        <v>220</v>
      </c>
      <c r="E128" s="183" t="s">
        <v>35</v>
      </c>
      <c r="F128" s="184" t="s">
        <v>377</v>
      </c>
      <c r="G128" s="182"/>
      <c r="H128" s="185">
        <v>10</v>
      </c>
      <c r="I128" s="186"/>
      <c r="J128" s="182"/>
      <c r="K128" s="182"/>
      <c r="L128" s="187"/>
      <c r="M128" s="188"/>
      <c r="N128" s="189"/>
      <c r="O128" s="189"/>
      <c r="P128" s="189"/>
      <c r="Q128" s="189"/>
      <c r="R128" s="189"/>
      <c r="S128" s="189"/>
      <c r="T128" s="190"/>
      <c r="AT128" s="191" t="s">
        <v>220</v>
      </c>
      <c r="AU128" s="191" t="s">
        <v>85</v>
      </c>
      <c r="AV128" s="12" t="s">
        <v>85</v>
      </c>
      <c r="AW128" s="12" t="s">
        <v>37</v>
      </c>
      <c r="AX128" s="12" t="s">
        <v>83</v>
      </c>
      <c r="AY128" s="191" t="s">
        <v>215</v>
      </c>
    </row>
    <row r="129" spans="1:65" s="2" customFormat="1" ht="55.5" customHeight="1" x14ac:dyDescent="0.2">
      <c r="A129" s="34"/>
      <c r="B129" s="35"/>
      <c r="C129" s="208" t="s">
        <v>283</v>
      </c>
      <c r="D129" s="208" t="s">
        <v>366</v>
      </c>
      <c r="E129" s="209" t="s">
        <v>436</v>
      </c>
      <c r="F129" s="210" t="s">
        <v>437</v>
      </c>
      <c r="G129" s="211" t="s">
        <v>438</v>
      </c>
      <c r="H129" s="212">
        <v>2</v>
      </c>
      <c r="I129" s="213"/>
      <c r="J129" s="214">
        <f>ROUND(I129*H129,2)</f>
        <v>0</v>
      </c>
      <c r="K129" s="210" t="s">
        <v>213</v>
      </c>
      <c r="L129" s="39"/>
      <c r="M129" s="215" t="s">
        <v>35</v>
      </c>
      <c r="N129" s="216" t="s">
        <v>47</v>
      </c>
      <c r="O129" s="64"/>
      <c r="P129" s="172">
        <f>O129*H129</f>
        <v>0</v>
      </c>
      <c r="Q129" s="172">
        <v>0</v>
      </c>
      <c r="R129" s="172">
        <f>Q129*H129</f>
        <v>0</v>
      </c>
      <c r="S129" s="172">
        <v>0</v>
      </c>
      <c r="T129" s="173">
        <f>S129*H129</f>
        <v>0</v>
      </c>
      <c r="U129" s="34"/>
      <c r="V129" s="34"/>
      <c r="W129" s="34"/>
      <c r="X129" s="34"/>
      <c r="Y129" s="34"/>
      <c r="Z129" s="34"/>
      <c r="AA129" s="34"/>
      <c r="AB129" s="34"/>
      <c r="AC129" s="34"/>
      <c r="AD129" s="34"/>
      <c r="AE129" s="34"/>
      <c r="AR129" s="174" t="s">
        <v>216</v>
      </c>
      <c r="AT129" s="174" t="s">
        <v>366</v>
      </c>
      <c r="AU129" s="174" t="s">
        <v>85</v>
      </c>
      <c r="AY129" s="17" t="s">
        <v>215</v>
      </c>
      <c r="BE129" s="175">
        <f>IF(N129="základní",J129,0)</f>
        <v>0</v>
      </c>
      <c r="BF129" s="175">
        <f>IF(N129="snížená",J129,0)</f>
        <v>0</v>
      </c>
      <c r="BG129" s="175">
        <f>IF(N129="zákl. přenesená",J129,0)</f>
        <v>0</v>
      </c>
      <c r="BH129" s="175">
        <f>IF(N129="sníž. přenesená",J129,0)</f>
        <v>0</v>
      </c>
      <c r="BI129" s="175">
        <f>IF(N129="nulová",J129,0)</f>
        <v>0</v>
      </c>
      <c r="BJ129" s="17" t="s">
        <v>83</v>
      </c>
      <c r="BK129" s="175">
        <f>ROUND(I129*H129,2)</f>
        <v>0</v>
      </c>
      <c r="BL129" s="17" t="s">
        <v>216</v>
      </c>
      <c r="BM129" s="174" t="s">
        <v>439</v>
      </c>
    </row>
    <row r="130" spans="1:65" s="2" customFormat="1" ht="29.25" x14ac:dyDescent="0.2">
      <c r="A130" s="34"/>
      <c r="B130" s="35"/>
      <c r="C130" s="36"/>
      <c r="D130" s="176" t="s">
        <v>218</v>
      </c>
      <c r="E130" s="36"/>
      <c r="F130" s="177" t="s">
        <v>944</v>
      </c>
      <c r="G130" s="36"/>
      <c r="H130" s="36"/>
      <c r="I130" s="178"/>
      <c r="J130" s="36"/>
      <c r="K130" s="36"/>
      <c r="L130" s="39"/>
      <c r="M130" s="179"/>
      <c r="N130" s="180"/>
      <c r="O130" s="64"/>
      <c r="P130" s="64"/>
      <c r="Q130" s="64"/>
      <c r="R130" s="64"/>
      <c r="S130" s="64"/>
      <c r="T130" s="65"/>
      <c r="U130" s="34"/>
      <c r="V130" s="34"/>
      <c r="W130" s="34"/>
      <c r="X130" s="34"/>
      <c r="Y130" s="34"/>
      <c r="Z130" s="34"/>
      <c r="AA130" s="34"/>
      <c r="AB130" s="34"/>
      <c r="AC130" s="34"/>
      <c r="AD130" s="34"/>
      <c r="AE130" s="34"/>
      <c r="AT130" s="17" t="s">
        <v>218</v>
      </c>
      <c r="AU130" s="17" t="s">
        <v>85</v>
      </c>
    </row>
    <row r="131" spans="1:65" s="12" customFormat="1" x14ac:dyDescent="0.2">
      <c r="B131" s="181"/>
      <c r="C131" s="182"/>
      <c r="D131" s="176" t="s">
        <v>220</v>
      </c>
      <c r="E131" s="183" t="s">
        <v>35</v>
      </c>
      <c r="F131" s="184" t="s">
        <v>254</v>
      </c>
      <c r="G131" s="182"/>
      <c r="H131" s="185">
        <v>2</v>
      </c>
      <c r="I131" s="186"/>
      <c r="J131" s="182"/>
      <c r="K131" s="182"/>
      <c r="L131" s="187"/>
      <c r="M131" s="188"/>
      <c r="N131" s="189"/>
      <c r="O131" s="189"/>
      <c r="P131" s="189"/>
      <c r="Q131" s="189"/>
      <c r="R131" s="189"/>
      <c r="S131" s="189"/>
      <c r="T131" s="190"/>
      <c r="AT131" s="191" t="s">
        <v>220</v>
      </c>
      <c r="AU131" s="191" t="s">
        <v>85</v>
      </c>
      <c r="AV131" s="12" t="s">
        <v>85</v>
      </c>
      <c r="AW131" s="12" t="s">
        <v>37</v>
      </c>
      <c r="AX131" s="12" t="s">
        <v>83</v>
      </c>
      <c r="AY131" s="191" t="s">
        <v>215</v>
      </c>
    </row>
    <row r="132" spans="1:65" s="2" customFormat="1" ht="48" x14ac:dyDescent="0.2">
      <c r="A132" s="34"/>
      <c r="B132" s="35"/>
      <c r="C132" s="208" t="s">
        <v>287</v>
      </c>
      <c r="D132" s="208" t="s">
        <v>366</v>
      </c>
      <c r="E132" s="209" t="s">
        <v>852</v>
      </c>
      <c r="F132" s="210" t="s">
        <v>853</v>
      </c>
      <c r="G132" s="211" t="s">
        <v>438</v>
      </c>
      <c r="H132" s="212">
        <v>2</v>
      </c>
      <c r="I132" s="213"/>
      <c r="J132" s="214">
        <f>ROUND(I132*H132,2)</f>
        <v>0</v>
      </c>
      <c r="K132" s="210" t="s">
        <v>213</v>
      </c>
      <c r="L132" s="39"/>
      <c r="M132" s="215" t="s">
        <v>35</v>
      </c>
      <c r="N132" s="216" t="s">
        <v>47</v>
      </c>
      <c r="O132" s="64"/>
      <c r="P132" s="172">
        <f>O132*H132</f>
        <v>0</v>
      </c>
      <c r="Q132" s="172">
        <v>0</v>
      </c>
      <c r="R132" s="172">
        <f>Q132*H132</f>
        <v>0</v>
      </c>
      <c r="S132" s="172">
        <v>0</v>
      </c>
      <c r="T132" s="173">
        <f>S132*H132</f>
        <v>0</v>
      </c>
      <c r="U132" s="34"/>
      <c r="V132" s="34"/>
      <c r="W132" s="34"/>
      <c r="X132" s="34"/>
      <c r="Y132" s="34"/>
      <c r="Z132" s="34"/>
      <c r="AA132" s="34"/>
      <c r="AB132" s="34"/>
      <c r="AC132" s="34"/>
      <c r="AD132" s="34"/>
      <c r="AE132" s="34"/>
      <c r="AR132" s="174" t="s">
        <v>216</v>
      </c>
      <c r="AT132" s="174" t="s">
        <v>366</v>
      </c>
      <c r="AU132" s="174" t="s">
        <v>85</v>
      </c>
      <c r="AY132" s="17" t="s">
        <v>215</v>
      </c>
      <c r="BE132" s="175">
        <f>IF(N132="základní",J132,0)</f>
        <v>0</v>
      </c>
      <c r="BF132" s="175">
        <f>IF(N132="snížená",J132,0)</f>
        <v>0</v>
      </c>
      <c r="BG132" s="175">
        <f>IF(N132="zákl. přenesená",J132,0)</f>
        <v>0</v>
      </c>
      <c r="BH132" s="175">
        <f>IF(N132="sníž. přenesená",J132,0)</f>
        <v>0</v>
      </c>
      <c r="BI132" s="175">
        <f>IF(N132="nulová",J132,0)</f>
        <v>0</v>
      </c>
      <c r="BJ132" s="17" t="s">
        <v>83</v>
      </c>
      <c r="BK132" s="175">
        <f>ROUND(I132*H132,2)</f>
        <v>0</v>
      </c>
      <c r="BL132" s="17" t="s">
        <v>216</v>
      </c>
      <c r="BM132" s="174" t="s">
        <v>854</v>
      </c>
    </row>
    <row r="133" spans="1:65" s="12" customFormat="1" x14ac:dyDescent="0.2">
      <c r="B133" s="181"/>
      <c r="C133" s="182"/>
      <c r="D133" s="176" t="s">
        <v>220</v>
      </c>
      <c r="E133" s="183" t="s">
        <v>35</v>
      </c>
      <c r="F133" s="184" t="s">
        <v>254</v>
      </c>
      <c r="G133" s="182"/>
      <c r="H133" s="185">
        <v>2</v>
      </c>
      <c r="I133" s="186"/>
      <c r="J133" s="182"/>
      <c r="K133" s="182"/>
      <c r="L133" s="187"/>
      <c r="M133" s="188"/>
      <c r="N133" s="189"/>
      <c r="O133" s="189"/>
      <c r="P133" s="189"/>
      <c r="Q133" s="189"/>
      <c r="R133" s="189"/>
      <c r="S133" s="189"/>
      <c r="T133" s="190"/>
      <c r="AT133" s="191" t="s">
        <v>220</v>
      </c>
      <c r="AU133" s="191" t="s">
        <v>85</v>
      </c>
      <c r="AV133" s="12" t="s">
        <v>85</v>
      </c>
      <c r="AW133" s="12" t="s">
        <v>37</v>
      </c>
      <c r="AX133" s="12" t="s">
        <v>83</v>
      </c>
      <c r="AY133" s="191" t="s">
        <v>215</v>
      </c>
    </row>
    <row r="134" spans="1:65" s="2" customFormat="1" ht="33" customHeight="1" x14ac:dyDescent="0.2">
      <c r="A134" s="34"/>
      <c r="B134" s="35"/>
      <c r="C134" s="208" t="s">
        <v>291</v>
      </c>
      <c r="D134" s="208" t="s">
        <v>366</v>
      </c>
      <c r="E134" s="209" t="s">
        <v>394</v>
      </c>
      <c r="F134" s="210" t="s">
        <v>395</v>
      </c>
      <c r="G134" s="211" t="s">
        <v>396</v>
      </c>
      <c r="H134" s="212">
        <v>0.5</v>
      </c>
      <c r="I134" s="213"/>
      <c r="J134" s="214">
        <f>ROUND(I134*H134,2)</f>
        <v>0</v>
      </c>
      <c r="K134" s="210" t="s">
        <v>213</v>
      </c>
      <c r="L134" s="39"/>
      <c r="M134" s="215" t="s">
        <v>35</v>
      </c>
      <c r="N134" s="216" t="s">
        <v>47</v>
      </c>
      <c r="O134" s="64"/>
      <c r="P134" s="172">
        <f>O134*H134</f>
        <v>0</v>
      </c>
      <c r="Q134" s="172">
        <v>0</v>
      </c>
      <c r="R134" s="172">
        <f>Q134*H134</f>
        <v>0</v>
      </c>
      <c r="S134" s="172">
        <v>0</v>
      </c>
      <c r="T134" s="173">
        <f>S134*H134</f>
        <v>0</v>
      </c>
      <c r="U134" s="34"/>
      <c r="V134" s="34"/>
      <c r="W134" s="34"/>
      <c r="X134" s="34"/>
      <c r="Y134" s="34"/>
      <c r="Z134" s="34"/>
      <c r="AA134" s="34"/>
      <c r="AB134" s="34"/>
      <c r="AC134" s="34"/>
      <c r="AD134" s="34"/>
      <c r="AE134" s="34"/>
      <c r="AR134" s="174" t="s">
        <v>216</v>
      </c>
      <c r="AT134" s="174" t="s">
        <v>366</v>
      </c>
      <c r="AU134" s="174" t="s">
        <v>85</v>
      </c>
      <c r="AY134" s="17" t="s">
        <v>215</v>
      </c>
      <c r="BE134" s="175">
        <f>IF(N134="základní",J134,0)</f>
        <v>0</v>
      </c>
      <c r="BF134" s="175">
        <f>IF(N134="snížená",J134,0)</f>
        <v>0</v>
      </c>
      <c r="BG134" s="175">
        <f>IF(N134="zákl. přenesená",J134,0)</f>
        <v>0</v>
      </c>
      <c r="BH134" s="175">
        <f>IF(N134="sníž. přenesená",J134,0)</f>
        <v>0</v>
      </c>
      <c r="BI134" s="175">
        <f>IF(N134="nulová",J134,0)</f>
        <v>0</v>
      </c>
      <c r="BJ134" s="17" t="s">
        <v>83</v>
      </c>
      <c r="BK134" s="175">
        <f>ROUND(I134*H134,2)</f>
        <v>0</v>
      </c>
      <c r="BL134" s="17" t="s">
        <v>216</v>
      </c>
      <c r="BM134" s="174" t="s">
        <v>946</v>
      </c>
    </row>
    <row r="135" spans="1:65" s="12" customFormat="1" x14ac:dyDescent="0.2">
      <c r="B135" s="181"/>
      <c r="C135" s="182"/>
      <c r="D135" s="176" t="s">
        <v>220</v>
      </c>
      <c r="E135" s="183" t="s">
        <v>35</v>
      </c>
      <c r="F135" s="184" t="s">
        <v>1043</v>
      </c>
      <c r="G135" s="182"/>
      <c r="H135" s="185">
        <v>0.5</v>
      </c>
      <c r="I135" s="186"/>
      <c r="J135" s="182"/>
      <c r="K135" s="182"/>
      <c r="L135" s="187"/>
      <c r="M135" s="188"/>
      <c r="N135" s="189"/>
      <c r="O135" s="189"/>
      <c r="P135" s="189"/>
      <c r="Q135" s="189"/>
      <c r="R135" s="189"/>
      <c r="S135" s="189"/>
      <c r="T135" s="190"/>
      <c r="AT135" s="191" t="s">
        <v>220</v>
      </c>
      <c r="AU135" s="191" t="s">
        <v>85</v>
      </c>
      <c r="AV135" s="12" t="s">
        <v>85</v>
      </c>
      <c r="AW135" s="12" t="s">
        <v>37</v>
      </c>
      <c r="AX135" s="12" t="s">
        <v>83</v>
      </c>
      <c r="AY135" s="191" t="s">
        <v>215</v>
      </c>
    </row>
    <row r="136" spans="1:65" s="2" customFormat="1" ht="60" x14ac:dyDescent="0.2">
      <c r="A136" s="34"/>
      <c r="B136" s="35"/>
      <c r="C136" s="208" t="s">
        <v>295</v>
      </c>
      <c r="D136" s="208" t="s">
        <v>366</v>
      </c>
      <c r="E136" s="209" t="s">
        <v>866</v>
      </c>
      <c r="F136" s="210" t="s">
        <v>867</v>
      </c>
      <c r="G136" s="211" t="s">
        <v>396</v>
      </c>
      <c r="H136" s="212">
        <v>0.5</v>
      </c>
      <c r="I136" s="213"/>
      <c r="J136" s="214">
        <f>ROUND(I136*H136,2)</f>
        <v>0</v>
      </c>
      <c r="K136" s="210" t="s">
        <v>213</v>
      </c>
      <c r="L136" s="39"/>
      <c r="M136" s="215" t="s">
        <v>35</v>
      </c>
      <c r="N136" s="216" t="s">
        <v>47</v>
      </c>
      <c r="O136" s="64"/>
      <c r="P136" s="172">
        <f>O136*H136</f>
        <v>0</v>
      </c>
      <c r="Q136" s="172">
        <v>0</v>
      </c>
      <c r="R136" s="172">
        <f>Q136*H136</f>
        <v>0</v>
      </c>
      <c r="S136" s="172">
        <v>0</v>
      </c>
      <c r="T136" s="173">
        <f>S136*H136</f>
        <v>0</v>
      </c>
      <c r="U136" s="34"/>
      <c r="V136" s="34"/>
      <c r="W136" s="34"/>
      <c r="X136" s="34"/>
      <c r="Y136" s="34"/>
      <c r="Z136" s="34"/>
      <c r="AA136" s="34"/>
      <c r="AB136" s="34"/>
      <c r="AC136" s="34"/>
      <c r="AD136" s="34"/>
      <c r="AE136" s="34"/>
      <c r="AR136" s="174" t="s">
        <v>216</v>
      </c>
      <c r="AT136" s="174" t="s">
        <v>366</v>
      </c>
      <c r="AU136" s="174" t="s">
        <v>85</v>
      </c>
      <c r="AY136" s="17" t="s">
        <v>215</v>
      </c>
      <c r="BE136" s="175">
        <f>IF(N136="základní",J136,0)</f>
        <v>0</v>
      </c>
      <c r="BF136" s="175">
        <f>IF(N136="snížená",J136,0)</f>
        <v>0</v>
      </c>
      <c r="BG136" s="175">
        <f>IF(N136="zákl. přenesená",J136,0)</f>
        <v>0</v>
      </c>
      <c r="BH136" s="175">
        <f>IF(N136="sníž. přenesená",J136,0)</f>
        <v>0</v>
      </c>
      <c r="BI136" s="175">
        <f>IF(N136="nulová",J136,0)</f>
        <v>0</v>
      </c>
      <c r="BJ136" s="17" t="s">
        <v>83</v>
      </c>
      <c r="BK136" s="175">
        <f>ROUND(I136*H136,2)</f>
        <v>0</v>
      </c>
      <c r="BL136" s="17" t="s">
        <v>216</v>
      </c>
      <c r="BM136" s="174" t="s">
        <v>948</v>
      </c>
    </row>
    <row r="137" spans="1:65" s="12" customFormat="1" x14ac:dyDescent="0.2">
      <c r="B137" s="181"/>
      <c r="C137" s="182"/>
      <c r="D137" s="176" t="s">
        <v>220</v>
      </c>
      <c r="E137" s="183" t="s">
        <v>35</v>
      </c>
      <c r="F137" s="184" t="s">
        <v>1043</v>
      </c>
      <c r="G137" s="182"/>
      <c r="H137" s="185">
        <v>0.5</v>
      </c>
      <c r="I137" s="186"/>
      <c r="J137" s="182"/>
      <c r="K137" s="182"/>
      <c r="L137" s="187"/>
      <c r="M137" s="188"/>
      <c r="N137" s="189"/>
      <c r="O137" s="189"/>
      <c r="P137" s="189"/>
      <c r="Q137" s="189"/>
      <c r="R137" s="189"/>
      <c r="S137" s="189"/>
      <c r="T137" s="190"/>
      <c r="AT137" s="191" t="s">
        <v>220</v>
      </c>
      <c r="AU137" s="191" t="s">
        <v>85</v>
      </c>
      <c r="AV137" s="12" t="s">
        <v>85</v>
      </c>
      <c r="AW137" s="12" t="s">
        <v>37</v>
      </c>
      <c r="AX137" s="12" t="s">
        <v>83</v>
      </c>
      <c r="AY137" s="191" t="s">
        <v>215</v>
      </c>
    </row>
    <row r="138" spans="1:65" s="2" customFormat="1" ht="24" x14ac:dyDescent="0.2">
      <c r="A138" s="34"/>
      <c r="B138" s="35"/>
      <c r="C138" s="208" t="s">
        <v>299</v>
      </c>
      <c r="D138" s="208" t="s">
        <v>366</v>
      </c>
      <c r="E138" s="209" t="s">
        <v>1144</v>
      </c>
      <c r="F138" s="210" t="s">
        <v>1145</v>
      </c>
      <c r="G138" s="211" t="s">
        <v>402</v>
      </c>
      <c r="H138" s="212">
        <v>3</v>
      </c>
      <c r="I138" s="213"/>
      <c r="J138" s="214">
        <f>ROUND(I138*H138,2)</f>
        <v>0</v>
      </c>
      <c r="K138" s="210" t="s">
        <v>213</v>
      </c>
      <c r="L138" s="39"/>
      <c r="M138" s="215" t="s">
        <v>35</v>
      </c>
      <c r="N138" s="216" t="s">
        <v>47</v>
      </c>
      <c r="O138" s="64"/>
      <c r="P138" s="172">
        <f>O138*H138</f>
        <v>0</v>
      </c>
      <c r="Q138" s="172">
        <v>0</v>
      </c>
      <c r="R138" s="172">
        <f>Q138*H138</f>
        <v>0</v>
      </c>
      <c r="S138" s="172">
        <v>0</v>
      </c>
      <c r="T138" s="173">
        <f>S138*H138</f>
        <v>0</v>
      </c>
      <c r="U138" s="34"/>
      <c r="V138" s="34"/>
      <c r="W138" s="34"/>
      <c r="X138" s="34"/>
      <c r="Y138" s="34"/>
      <c r="Z138" s="34"/>
      <c r="AA138" s="34"/>
      <c r="AB138" s="34"/>
      <c r="AC138" s="34"/>
      <c r="AD138" s="34"/>
      <c r="AE138" s="34"/>
      <c r="AR138" s="174" t="s">
        <v>216</v>
      </c>
      <c r="AT138" s="174" t="s">
        <v>366</v>
      </c>
      <c r="AU138" s="174" t="s">
        <v>85</v>
      </c>
      <c r="AY138" s="17" t="s">
        <v>215</v>
      </c>
      <c r="BE138" s="175">
        <f>IF(N138="základní",J138,0)</f>
        <v>0</v>
      </c>
      <c r="BF138" s="175">
        <f>IF(N138="snížená",J138,0)</f>
        <v>0</v>
      </c>
      <c r="BG138" s="175">
        <f>IF(N138="zákl. přenesená",J138,0)</f>
        <v>0</v>
      </c>
      <c r="BH138" s="175">
        <f>IF(N138="sníž. přenesená",J138,0)</f>
        <v>0</v>
      </c>
      <c r="BI138" s="175">
        <f>IF(N138="nulová",J138,0)</f>
        <v>0</v>
      </c>
      <c r="BJ138" s="17" t="s">
        <v>83</v>
      </c>
      <c r="BK138" s="175">
        <f>ROUND(I138*H138,2)</f>
        <v>0</v>
      </c>
      <c r="BL138" s="17" t="s">
        <v>216</v>
      </c>
      <c r="BM138" s="174" t="s">
        <v>1146</v>
      </c>
    </row>
    <row r="139" spans="1:65" s="2" customFormat="1" ht="19.5" x14ac:dyDescent="0.2">
      <c r="A139" s="34"/>
      <c r="B139" s="35"/>
      <c r="C139" s="36"/>
      <c r="D139" s="176" t="s">
        <v>218</v>
      </c>
      <c r="E139" s="36"/>
      <c r="F139" s="177" t="s">
        <v>1147</v>
      </c>
      <c r="G139" s="36"/>
      <c r="H139" s="36"/>
      <c r="I139" s="178"/>
      <c r="J139" s="36"/>
      <c r="K139" s="36"/>
      <c r="L139" s="39"/>
      <c r="M139" s="179"/>
      <c r="N139" s="180"/>
      <c r="O139" s="64"/>
      <c r="P139" s="64"/>
      <c r="Q139" s="64"/>
      <c r="R139" s="64"/>
      <c r="S139" s="64"/>
      <c r="T139" s="65"/>
      <c r="U139" s="34"/>
      <c r="V139" s="34"/>
      <c r="W139" s="34"/>
      <c r="X139" s="34"/>
      <c r="Y139" s="34"/>
      <c r="Z139" s="34"/>
      <c r="AA139" s="34"/>
      <c r="AB139" s="34"/>
      <c r="AC139" s="34"/>
      <c r="AD139" s="34"/>
      <c r="AE139" s="34"/>
      <c r="AT139" s="17" t="s">
        <v>218</v>
      </c>
      <c r="AU139" s="17" t="s">
        <v>85</v>
      </c>
    </row>
    <row r="140" spans="1:65" s="12" customFormat="1" x14ac:dyDescent="0.2">
      <c r="B140" s="181"/>
      <c r="C140" s="182"/>
      <c r="D140" s="176" t="s">
        <v>220</v>
      </c>
      <c r="E140" s="183" t="s">
        <v>35</v>
      </c>
      <c r="F140" s="184" t="s">
        <v>1148</v>
      </c>
      <c r="G140" s="182"/>
      <c r="H140" s="185">
        <v>3</v>
      </c>
      <c r="I140" s="186"/>
      <c r="J140" s="182"/>
      <c r="K140" s="182"/>
      <c r="L140" s="187"/>
      <c r="M140" s="188"/>
      <c r="N140" s="189"/>
      <c r="O140" s="189"/>
      <c r="P140" s="189"/>
      <c r="Q140" s="189"/>
      <c r="R140" s="189"/>
      <c r="S140" s="189"/>
      <c r="T140" s="190"/>
      <c r="AT140" s="191" t="s">
        <v>220</v>
      </c>
      <c r="AU140" s="191" t="s">
        <v>85</v>
      </c>
      <c r="AV140" s="12" t="s">
        <v>85</v>
      </c>
      <c r="AW140" s="12" t="s">
        <v>37</v>
      </c>
      <c r="AX140" s="12" t="s">
        <v>83</v>
      </c>
      <c r="AY140" s="191" t="s">
        <v>215</v>
      </c>
    </row>
    <row r="141" spans="1:65" s="2" customFormat="1" ht="33" customHeight="1" x14ac:dyDescent="0.2">
      <c r="A141" s="34"/>
      <c r="B141" s="35"/>
      <c r="C141" s="208" t="s">
        <v>7</v>
      </c>
      <c r="D141" s="208" t="s">
        <v>366</v>
      </c>
      <c r="E141" s="209" t="s">
        <v>1149</v>
      </c>
      <c r="F141" s="210" t="s">
        <v>1150</v>
      </c>
      <c r="G141" s="211" t="s">
        <v>402</v>
      </c>
      <c r="H141" s="212">
        <v>3</v>
      </c>
      <c r="I141" s="213"/>
      <c r="J141" s="214">
        <f>ROUND(I141*H141,2)</f>
        <v>0</v>
      </c>
      <c r="K141" s="210" t="s">
        <v>213</v>
      </c>
      <c r="L141" s="39"/>
      <c r="M141" s="215" t="s">
        <v>35</v>
      </c>
      <c r="N141" s="216" t="s">
        <v>47</v>
      </c>
      <c r="O141" s="64"/>
      <c r="P141" s="172">
        <f>O141*H141</f>
        <v>0</v>
      </c>
      <c r="Q141" s="172">
        <v>0</v>
      </c>
      <c r="R141" s="172">
        <f>Q141*H141</f>
        <v>0</v>
      </c>
      <c r="S141" s="172">
        <v>0</v>
      </c>
      <c r="T141" s="173">
        <f>S141*H141</f>
        <v>0</v>
      </c>
      <c r="U141" s="34"/>
      <c r="V141" s="34"/>
      <c r="W141" s="34"/>
      <c r="X141" s="34"/>
      <c r="Y141" s="34"/>
      <c r="Z141" s="34"/>
      <c r="AA141" s="34"/>
      <c r="AB141" s="34"/>
      <c r="AC141" s="34"/>
      <c r="AD141" s="34"/>
      <c r="AE141" s="34"/>
      <c r="AR141" s="174" t="s">
        <v>216</v>
      </c>
      <c r="AT141" s="174" t="s">
        <v>366</v>
      </c>
      <c r="AU141" s="174" t="s">
        <v>85</v>
      </c>
      <c r="AY141" s="17" t="s">
        <v>215</v>
      </c>
      <c r="BE141" s="175">
        <f>IF(N141="základní",J141,0)</f>
        <v>0</v>
      </c>
      <c r="BF141" s="175">
        <f>IF(N141="snížená",J141,0)</f>
        <v>0</v>
      </c>
      <c r="BG141" s="175">
        <f>IF(N141="zákl. přenesená",J141,0)</f>
        <v>0</v>
      </c>
      <c r="BH141" s="175">
        <f>IF(N141="sníž. přenesená",J141,0)</f>
        <v>0</v>
      </c>
      <c r="BI141" s="175">
        <f>IF(N141="nulová",J141,0)</f>
        <v>0</v>
      </c>
      <c r="BJ141" s="17" t="s">
        <v>83</v>
      </c>
      <c r="BK141" s="175">
        <f>ROUND(I141*H141,2)</f>
        <v>0</v>
      </c>
      <c r="BL141" s="17" t="s">
        <v>216</v>
      </c>
      <c r="BM141" s="174" t="s">
        <v>1151</v>
      </c>
    </row>
    <row r="142" spans="1:65" s="2" customFormat="1" ht="19.5" x14ac:dyDescent="0.2">
      <c r="A142" s="34"/>
      <c r="B142" s="35"/>
      <c r="C142" s="36"/>
      <c r="D142" s="176" t="s">
        <v>218</v>
      </c>
      <c r="E142" s="36"/>
      <c r="F142" s="177" t="s">
        <v>1152</v>
      </c>
      <c r="G142" s="36"/>
      <c r="H142" s="36"/>
      <c r="I142" s="178"/>
      <c r="J142" s="36"/>
      <c r="K142" s="36"/>
      <c r="L142" s="39"/>
      <c r="M142" s="179"/>
      <c r="N142" s="180"/>
      <c r="O142" s="64"/>
      <c r="P142" s="64"/>
      <c r="Q142" s="64"/>
      <c r="R142" s="64"/>
      <c r="S142" s="64"/>
      <c r="T142" s="65"/>
      <c r="U142" s="34"/>
      <c r="V142" s="34"/>
      <c r="W142" s="34"/>
      <c r="X142" s="34"/>
      <c r="Y142" s="34"/>
      <c r="Z142" s="34"/>
      <c r="AA142" s="34"/>
      <c r="AB142" s="34"/>
      <c r="AC142" s="34"/>
      <c r="AD142" s="34"/>
      <c r="AE142" s="34"/>
      <c r="AT142" s="17" t="s">
        <v>218</v>
      </c>
      <c r="AU142" s="17" t="s">
        <v>85</v>
      </c>
    </row>
    <row r="143" spans="1:65" s="12" customFormat="1" x14ac:dyDescent="0.2">
      <c r="B143" s="181"/>
      <c r="C143" s="182"/>
      <c r="D143" s="176" t="s">
        <v>220</v>
      </c>
      <c r="E143" s="183" t="s">
        <v>35</v>
      </c>
      <c r="F143" s="184" t="s">
        <v>1148</v>
      </c>
      <c r="G143" s="182"/>
      <c r="H143" s="185">
        <v>3</v>
      </c>
      <c r="I143" s="186"/>
      <c r="J143" s="182"/>
      <c r="K143" s="182"/>
      <c r="L143" s="187"/>
      <c r="M143" s="188"/>
      <c r="N143" s="189"/>
      <c r="O143" s="189"/>
      <c r="P143" s="189"/>
      <c r="Q143" s="189"/>
      <c r="R143" s="189"/>
      <c r="S143" s="189"/>
      <c r="T143" s="190"/>
      <c r="AT143" s="191" t="s">
        <v>220</v>
      </c>
      <c r="AU143" s="191" t="s">
        <v>85</v>
      </c>
      <c r="AV143" s="12" t="s">
        <v>85</v>
      </c>
      <c r="AW143" s="12" t="s">
        <v>37</v>
      </c>
      <c r="AX143" s="12" t="s">
        <v>83</v>
      </c>
      <c r="AY143" s="191" t="s">
        <v>215</v>
      </c>
    </row>
    <row r="144" spans="1:65" s="2" customFormat="1" ht="24" x14ac:dyDescent="0.2">
      <c r="A144" s="34"/>
      <c r="B144" s="35"/>
      <c r="C144" s="208" t="s">
        <v>306</v>
      </c>
      <c r="D144" s="208" t="s">
        <v>366</v>
      </c>
      <c r="E144" s="209" t="s">
        <v>666</v>
      </c>
      <c r="F144" s="210" t="s">
        <v>667</v>
      </c>
      <c r="G144" s="211" t="s">
        <v>212</v>
      </c>
      <c r="H144" s="212">
        <v>13</v>
      </c>
      <c r="I144" s="213"/>
      <c r="J144" s="214">
        <f>ROUND(I144*H144,2)</f>
        <v>0</v>
      </c>
      <c r="K144" s="210" t="s">
        <v>213</v>
      </c>
      <c r="L144" s="39"/>
      <c r="M144" s="215" t="s">
        <v>35</v>
      </c>
      <c r="N144" s="216" t="s">
        <v>47</v>
      </c>
      <c r="O144" s="64"/>
      <c r="P144" s="172">
        <f>O144*H144</f>
        <v>0</v>
      </c>
      <c r="Q144" s="172">
        <v>0</v>
      </c>
      <c r="R144" s="172">
        <f>Q144*H144</f>
        <v>0</v>
      </c>
      <c r="S144" s="172">
        <v>0</v>
      </c>
      <c r="T144" s="173">
        <f>S144*H144</f>
        <v>0</v>
      </c>
      <c r="U144" s="34"/>
      <c r="V144" s="34"/>
      <c r="W144" s="34"/>
      <c r="X144" s="34"/>
      <c r="Y144" s="34"/>
      <c r="Z144" s="34"/>
      <c r="AA144" s="34"/>
      <c r="AB144" s="34"/>
      <c r="AC144" s="34"/>
      <c r="AD144" s="34"/>
      <c r="AE144" s="34"/>
      <c r="AR144" s="174" t="s">
        <v>216</v>
      </c>
      <c r="AT144" s="174" t="s">
        <v>366</v>
      </c>
      <c r="AU144" s="174" t="s">
        <v>85</v>
      </c>
      <c r="AY144" s="17" t="s">
        <v>215</v>
      </c>
      <c r="BE144" s="175">
        <f>IF(N144="základní",J144,0)</f>
        <v>0</v>
      </c>
      <c r="BF144" s="175">
        <f>IF(N144="snížená",J144,0)</f>
        <v>0</v>
      </c>
      <c r="BG144" s="175">
        <f>IF(N144="zákl. přenesená",J144,0)</f>
        <v>0</v>
      </c>
      <c r="BH144" s="175">
        <f>IF(N144="sníž. přenesená",J144,0)</f>
        <v>0</v>
      </c>
      <c r="BI144" s="175">
        <f>IF(N144="nulová",J144,0)</f>
        <v>0</v>
      </c>
      <c r="BJ144" s="17" t="s">
        <v>83</v>
      </c>
      <c r="BK144" s="175">
        <f>ROUND(I144*H144,2)</f>
        <v>0</v>
      </c>
      <c r="BL144" s="17" t="s">
        <v>216</v>
      </c>
      <c r="BM144" s="174" t="s">
        <v>1153</v>
      </c>
    </row>
    <row r="145" spans="1:65" s="12" customFormat="1" x14ac:dyDescent="0.2">
      <c r="B145" s="181"/>
      <c r="C145" s="182"/>
      <c r="D145" s="176" t="s">
        <v>220</v>
      </c>
      <c r="E145" s="183" t="s">
        <v>35</v>
      </c>
      <c r="F145" s="184" t="s">
        <v>1135</v>
      </c>
      <c r="G145" s="182"/>
      <c r="H145" s="185">
        <v>13</v>
      </c>
      <c r="I145" s="186"/>
      <c r="J145" s="182"/>
      <c r="K145" s="182"/>
      <c r="L145" s="187"/>
      <c r="M145" s="188"/>
      <c r="N145" s="189"/>
      <c r="O145" s="189"/>
      <c r="P145" s="189"/>
      <c r="Q145" s="189"/>
      <c r="R145" s="189"/>
      <c r="S145" s="189"/>
      <c r="T145" s="190"/>
      <c r="AT145" s="191" t="s">
        <v>220</v>
      </c>
      <c r="AU145" s="191" t="s">
        <v>85</v>
      </c>
      <c r="AV145" s="12" t="s">
        <v>85</v>
      </c>
      <c r="AW145" s="12" t="s">
        <v>37</v>
      </c>
      <c r="AX145" s="12" t="s">
        <v>83</v>
      </c>
      <c r="AY145" s="191" t="s">
        <v>215</v>
      </c>
    </row>
    <row r="146" spans="1:65" s="2" customFormat="1" ht="24" x14ac:dyDescent="0.2">
      <c r="A146" s="34"/>
      <c r="B146" s="35"/>
      <c r="C146" s="208" t="s">
        <v>311</v>
      </c>
      <c r="D146" s="208" t="s">
        <v>366</v>
      </c>
      <c r="E146" s="209" t="s">
        <v>480</v>
      </c>
      <c r="F146" s="210" t="s">
        <v>481</v>
      </c>
      <c r="G146" s="211" t="s">
        <v>353</v>
      </c>
      <c r="H146" s="212">
        <v>12.846</v>
      </c>
      <c r="I146" s="213"/>
      <c r="J146" s="214">
        <f>ROUND(I146*H146,2)</f>
        <v>0</v>
      </c>
      <c r="K146" s="210" t="s">
        <v>213</v>
      </c>
      <c r="L146" s="39"/>
      <c r="M146" s="215" t="s">
        <v>35</v>
      </c>
      <c r="N146" s="216" t="s">
        <v>47</v>
      </c>
      <c r="O146" s="64"/>
      <c r="P146" s="172">
        <f>O146*H146</f>
        <v>0</v>
      </c>
      <c r="Q146" s="172">
        <v>0</v>
      </c>
      <c r="R146" s="172">
        <f>Q146*H146</f>
        <v>0</v>
      </c>
      <c r="S146" s="172">
        <v>0</v>
      </c>
      <c r="T146" s="173">
        <f>S146*H146</f>
        <v>0</v>
      </c>
      <c r="U146" s="34"/>
      <c r="V146" s="34"/>
      <c r="W146" s="34"/>
      <c r="X146" s="34"/>
      <c r="Y146" s="34"/>
      <c r="Z146" s="34"/>
      <c r="AA146" s="34"/>
      <c r="AB146" s="34"/>
      <c r="AC146" s="34"/>
      <c r="AD146" s="34"/>
      <c r="AE146" s="34"/>
      <c r="AR146" s="174" t="s">
        <v>216</v>
      </c>
      <c r="AT146" s="174" t="s">
        <v>366</v>
      </c>
      <c r="AU146" s="174" t="s">
        <v>85</v>
      </c>
      <c r="AY146" s="17" t="s">
        <v>215</v>
      </c>
      <c r="BE146" s="175">
        <f>IF(N146="základní",J146,0)</f>
        <v>0</v>
      </c>
      <c r="BF146" s="175">
        <f>IF(N146="snížená",J146,0)</f>
        <v>0</v>
      </c>
      <c r="BG146" s="175">
        <f>IF(N146="zákl. přenesená",J146,0)</f>
        <v>0</v>
      </c>
      <c r="BH146" s="175">
        <f>IF(N146="sníž. přenesená",J146,0)</f>
        <v>0</v>
      </c>
      <c r="BI146" s="175">
        <f>IF(N146="nulová",J146,0)</f>
        <v>0</v>
      </c>
      <c r="BJ146" s="17" t="s">
        <v>83</v>
      </c>
      <c r="BK146" s="175">
        <f>ROUND(I146*H146,2)</f>
        <v>0</v>
      </c>
      <c r="BL146" s="17" t="s">
        <v>216</v>
      </c>
      <c r="BM146" s="174" t="s">
        <v>1154</v>
      </c>
    </row>
    <row r="147" spans="1:65" s="12" customFormat="1" x14ac:dyDescent="0.2">
      <c r="B147" s="181"/>
      <c r="C147" s="182"/>
      <c r="D147" s="176" t="s">
        <v>220</v>
      </c>
      <c r="E147" s="183" t="s">
        <v>35</v>
      </c>
      <c r="F147" s="184" t="s">
        <v>1155</v>
      </c>
      <c r="G147" s="182"/>
      <c r="H147" s="185">
        <v>12.846</v>
      </c>
      <c r="I147" s="186"/>
      <c r="J147" s="182"/>
      <c r="K147" s="182"/>
      <c r="L147" s="187"/>
      <c r="M147" s="188"/>
      <c r="N147" s="189"/>
      <c r="O147" s="189"/>
      <c r="P147" s="189"/>
      <c r="Q147" s="189"/>
      <c r="R147" s="189"/>
      <c r="S147" s="189"/>
      <c r="T147" s="190"/>
      <c r="AT147" s="191" t="s">
        <v>220</v>
      </c>
      <c r="AU147" s="191" t="s">
        <v>85</v>
      </c>
      <c r="AV147" s="12" t="s">
        <v>85</v>
      </c>
      <c r="AW147" s="12" t="s">
        <v>37</v>
      </c>
      <c r="AX147" s="12" t="s">
        <v>83</v>
      </c>
      <c r="AY147" s="191" t="s">
        <v>215</v>
      </c>
    </row>
    <row r="148" spans="1:65" s="13" customFormat="1" ht="25.9" customHeight="1" x14ac:dyDescent="0.2">
      <c r="B148" s="192"/>
      <c r="C148" s="193"/>
      <c r="D148" s="194" t="s">
        <v>75</v>
      </c>
      <c r="E148" s="195" t="s">
        <v>490</v>
      </c>
      <c r="F148" s="195" t="s">
        <v>491</v>
      </c>
      <c r="G148" s="193"/>
      <c r="H148" s="193"/>
      <c r="I148" s="196"/>
      <c r="J148" s="197">
        <f>BK148</f>
        <v>0</v>
      </c>
      <c r="K148" s="193"/>
      <c r="L148" s="198"/>
      <c r="M148" s="199"/>
      <c r="N148" s="200"/>
      <c r="O148" s="200"/>
      <c r="P148" s="201">
        <f>SUM(P149:P212)</f>
        <v>0</v>
      </c>
      <c r="Q148" s="200"/>
      <c r="R148" s="201">
        <f>SUM(R149:R212)</f>
        <v>0</v>
      </c>
      <c r="S148" s="200"/>
      <c r="T148" s="202">
        <f>SUM(T149:T212)</f>
        <v>0</v>
      </c>
      <c r="AR148" s="203" t="s">
        <v>216</v>
      </c>
      <c r="AT148" s="204" t="s">
        <v>75</v>
      </c>
      <c r="AU148" s="204" t="s">
        <v>76</v>
      </c>
      <c r="AY148" s="203" t="s">
        <v>215</v>
      </c>
      <c r="BK148" s="205">
        <f>SUM(BK149:BK212)</f>
        <v>0</v>
      </c>
    </row>
    <row r="149" spans="1:65" s="2" customFormat="1" ht="16.5" customHeight="1" x14ac:dyDescent="0.2">
      <c r="A149" s="34"/>
      <c r="B149" s="35"/>
      <c r="C149" s="208" t="s">
        <v>316</v>
      </c>
      <c r="D149" s="208" t="s">
        <v>366</v>
      </c>
      <c r="E149" s="209" t="s">
        <v>557</v>
      </c>
      <c r="F149" s="210" t="s">
        <v>558</v>
      </c>
      <c r="G149" s="211" t="s">
        <v>212</v>
      </c>
      <c r="H149" s="212">
        <v>1</v>
      </c>
      <c r="I149" s="213"/>
      <c r="J149" s="214">
        <f>ROUND(I149*H149,2)</f>
        <v>0</v>
      </c>
      <c r="K149" s="210" t="s">
        <v>213</v>
      </c>
      <c r="L149" s="39"/>
      <c r="M149" s="215" t="s">
        <v>35</v>
      </c>
      <c r="N149" s="216" t="s">
        <v>47</v>
      </c>
      <c r="O149" s="64"/>
      <c r="P149" s="172">
        <f>O149*H149</f>
        <v>0</v>
      </c>
      <c r="Q149" s="172">
        <v>0</v>
      </c>
      <c r="R149" s="172">
        <f>Q149*H149</f>
        <v>0</v>
      </c>
      <c r="S149" s="172">
        <v>0</v>
      </c>
      <c r="T149" s="173">
        <f>S149*H149</f>
        <v>0</v>
      </c>
      <c r="U149" s="34"/>
      <c r="V149" s="34"/>
      <c r="W149" s="34"/>
      <c r="X149" s="34"/>
      <c r="Y149" s="34"/>
      <c r="Z149" s="34"/>
      <c r="AA149" s="34"/>
      <c r="AB149" s="34"/>
      <c r="AC149" s="34"/>
      <c r="AD149" s="34"/>
      <c r="AE149" s="34"/>
      <c r="AR149" s="174" t="s">
        <v>369</v>
      </c>
      <c r="AT149" s="174" t="s">
        <v>366</v>
      </c>
      <c r="AU149" s="174" t="s">
        <v>83</v>
      </c>
      <c r="AY149" s="17" t="s">
        <v>215</v>
      </c>
      <c r="BE149" s="175">
        <f>IF(N149="základní",J149,0)</f>
        <v>0</v>
      </c>
      <c r="BF149" s="175">
        <f>IF(N149="snížená",J149,0)</f>
        <v>0</v>
      </c>
      <c r="BG149" s="175">
        <f>IF(N149="zákl. přenesená",J149,0)</f>
        <v>0</v>
      </c>
      <c r="BH149" s="175">
        <f>IF(N149="sníž. přenesená",J149,0)</f>
        <v>0</v>
      </c>
      <c r="BI149" s="175">
        <f>IF(N149="nulová",J149,0)</f>
        <v>0</v>
      </c>
      <c r="BJ149" s="17" t="s">
        <v>83</v>
      </c>
      <c r="BK149" s="175">
        <f>ROUND(I149*H149,2)</f>
        <v>0</v>
      </c>
      <c r="BL149" s="17" t="s">
        <v>369</v>
      </c>
      <c r="BM149" s="174" t="s">
        <v>559</v>
      </c>
    </row>
    <row r="150" spans="1:65" s="2" customFormat="1" ht="19.5" x14ac:dyDescent="0.2">
      <c r="A150" s="34"/>
      <c r="B150" s="35"/>
      <c r="C150" s="36"/>
      <c r="D150" s="176" t="s">
        <v>218</v>
      </c>
      <c r="E150" s="36"/>
      <c r="F150" s="177" t="s">
        <v>1156</v>
      </c>
      <c r="G150" s="36"/>
      <c r="H150" s="36"/>
      <c r="I150" s="178"/>
      <c r="J150" s="36"/>
      <c r="K150" s="36"/>
      <c r="L150" s="39"/>
      <c r="M150" s="179"/>
      <c r="N150" s="180"/>
      <c r="O150" s="64"/>
      <c r="P150" s="64"/>
      <c r="Q150" s="64"/>
      <c r="R150" s="64"/>
      <c r="S150" s="64"/>
      <c r="T150" s="65"/>
      <c r="U150" s="34"/>
      <c r="V150" s="34"/>
      <c r="W150" s="34"/>
      <c r="X150" s="34"/>
      <c r="Y150" s="34"/>
      <c r="Z150" s="34"/>
      <c r="AA150" s="34"/>
      <c r="AB150" s="34"/>
      <c r="AC150" s="34"/>
      <c r="AD150" s="34"/>
      <c r="AE150" s="34"/>
      <c r="AT150" s="17" t="s">
        <v>218</v>
      </c>
      <c r="AU150" s="17" t="s">
        <v>83</v>
      </c>
    </row>
    <row r="151" spans="1:65" s="12" customFormat="1" x14ac:dyDescent="0.2">
      <c r="B151" s="181"/>
      <c r="C151" s="182"/>
      <c r="D151" s="176" t="s">
        <v>220</v>
      </c>
      <c r="E151" s="183" t="s">
        <v>35</v>
      </c>
      <c r="F151" s="184" t="s">
        <v>271</v>
      </c>
      <c r="G151" s="182"/>
      <c r="H151" s="185">
        <v>1</v>
      </c>
      <c r="I151" s="186"/>
      <c r="J151" s="182"/>
      <c r="K151" s="182"/>
      <c r="L151" s="187"/>
      <c r="M151" s="188"/>
      <c r="N151" s="189"/>
      <c r="O151" s="189"/>
      <c r="P151" s="189"/>
      <c r="Q151" s="189"/>
      <c r="R151" s="189"/>
      <c r="S151" s="189"/>
      <c r="T151" s="190"/>
      <c r="AT151" s="191" t="s">
        <v>220</v>
      </c>
      <c r="AU151" s="191" t="s">
        <v>83</v>
      </c>
      <c r="AV151" s="12" t="s">
        <v>85</v>
      </c>
      <c r="AW151" s="12" t="s">
        <v>37</v>
      </c>
      <c r="AX151" s="12" t="s">
        <v>83</v>
      </c>
      <c r="AY151" s="191" t="s">
        <v>215</v>
      </c>
    </row>
    <row r="152" spans="1:65" s="2" customFormat="1" ht="24" x14ac:dyDescent="0.2">
      <c r="A152" s="34"/>
      <c r="B152" s="35"/>
      <c r="C152" s="208" t="s">
        <v>321</v>
      </c>
      <c r="D152" s="208" t="s">
        <v>366</v>
      </c>
      <c r="E152" s="209" t="s">
        <v>553</v>
      </c>
      <c r="F152" s="210" t="s">
        <v>554</v>
      </c>
      <c r="G152" s="211" t="s">
        <v>212</v>
      </c>
      <c r="H152" s="212">
        <v>1</v>
      </c>
      <c r="I152" s="213"/>
      <c r="J152" s="214">
        <f>ROUND(I152*H152,2)</f>
        <v>0</v>
      </c>
      <c r="K152" s="210" t="s">
        <v>213</v>
      </c>
      <c r="L152" s="39"/>
      <c r="M152" s="215" t="s">
        <v>35</v>
      </c>
      <c r="N152" s="216" t="s">
        <v>47</v>
      </c>
      <c r="O152" s="64"/>
      <c r="P152" s="172">
        <f>O152*H152</f>
        <v>0</v>
      </c>
      <c r="Q152" s="172">
        <v>0</v>
      </c>
      <c r="R152" s="172">
        <f>Q152*H152</f>
        <v>0</v>
      </c>
      <c r="S152" s="172">
        <v>0</v>
      </c>
      <c r="T152" s="173">
        <f>S152*H152</f>
        <v>0</v>
      </c>
      <c r="U152" s="34"/>
      <c r="V152" s="34"/>
      <c r="W152" s="34"/>
      <c r="X152" s="34"/>
      <c r="Y152" s="34"/>
      <c r="Z152" s="34"/>
      <c r="AA152" s="34"/>
      <c r="AB152" s="34"/>
      <c r="AC152" s="34"/>
      <c r="AD152" s="34"/>
      <c r="AE152" s="34"/>
      <c r="AR152" s="174" t="s">
        <v>369</v>
      </c>
      <c r="AT152" s="174" t="s">
        <v>366</v>
      </c>
      <c r="AU152" s="174" t="s">
        <v>83</v>
      </c>
      <c r="AY152" s="17" t="s">
        <v>215</v>
      </c>
      <c r="BE152" s="175">
        <f>IF(N152="základní",J152,0)</f>
        <v>0</v>
      </c>
      <c r="BF152" s="175">
        <f>IF(N152="snížená",J152,0)</f>
        <v>0</v>
      </c>
      <c r="BG152" s="175">
        <f>IF(N152="zákl. přenesená",J152,0)</f>
        <v>0</v>
      </c>
      <c r="BH152" s="175">
        <f>IF(N152="sníž. přenesená",J152,0)</f>
        <v>0</v>
      </c>
      <c r="BI152" s="175">
        <f>IF(N152="nulová",J152,0)</f>
        <v>0</v>
      </c>
      <c r="BJ152" s="17" t="s">
        <v>83</v>
      </c>
      <c r="BK152" s="175">
        <f>ROUND(I152*H152,2)</f>
        <v>0</v>
      </c>
      <c r="BL152" s="17" t="s">
        <v>369</v>
      </c>
      <c r="BM152" s="174" t="s">
        <v>555</v>
      </c>
    </row>
    <row r="153" spans="1:65" s="2" customFormat="1" ht="19.5" x14ac:dyDescent="0.2">
      <c r="A153" s="34"/>
      <c r="B153" s="35"/>
      <c r="C153" s="36"/>
      <c r="D153" s="176" t="s">
        <v>218</v>
      </c>
      <c r="E153" s="36"/>
      <c r="F153" s="177" t="s">
        <v>1156</v>
      </c>
      <c r="G153" s="36"/>
      <c r="H153" s="36"/>
      <c r="I153" s="178"/>
      <c r="J153" s="36"/>
      <c r="K153" s="36"/>
      <c r="L153" s="39"/>
      <c r="M153" s="179"/>
      <c r="N153" s="180"/>
      <c r="O153" s="64"/>
      <c r="P153" s="64"/>
      <c r="Q153" s="64"/>
      <c r="R153" s="64"/>
      <c r="S153" s="64"/>
      <c r="T153" s="65"/>
      <c r="U153" s="34"/>
      <c r="V153" s="34"/>
      <c r="W153" s="34"/>
      <c r="X153" s="34"/>
      <c r="Y153" s="34"/>
      <c r="Z153" s="34"/>
      <c r="AA153" s="34"/>
      <c r="AB153" s="34"/>
      <c r="AC153" s="34"/>
      <c r="AD153" s="34"/>
      <c r="AE153" s="34"/>
      <c r="AT153" s="17" t="s">
        <v>218</v>
      </c>
      <c r="AU153" s="17" t="s">
        <v>83</v>
      </c>
    </row>
    <row r="154" spans="1:65" s="12" customFormat="1" x14ac:dyDescent="0.2">
      <c r="B154" s="181"/>
      <c r="C154" s="182"/>
      <c r="D154" s="176" t="s">
        <v>220</v>
      </c>
      <c r="E154" s="183" t="s">
        <v>35</v>
      </c>
      <c r="F154" s="184" t="s">
        <v>271</v>
      </c>
      <c r="G154" s="182"/>
      <c r="H154" s="185">
        <v>1</v>
      </c>
      <c r="I154" s="186"/>
      <c r="J154" s="182"/>
      <c r="K154" s="182"/>
      <c r="L154" s="187"/>
      <c r="M154" s="188"/>
      <c r="N154" s="189"/>
      <c r="O154" s="189"/>
      <c r="P154" s="189"/>
      <c r="Q154" s="189"/>
      <c r="R154" s="189"/>
      <c r="S154" s="189"/>
      <c r="T154" s="190"/>
      <c r="AT154" s="191" t="s">
        <v>220</v>
      </c>
      <c r="AU154" s="191" t="s">
        <v>83</v>
      </c>
      <c r="AV154" s="12" t="s">
        <v>85</v>
      </c>
      <c r="AW154" s="12" t="s">
        <v>37</v>
      </c>
      <c r="AX154" s="12" t="s">
        <v>83</v>
      </c>
      <c r="AY154" s="191" t="s">
        <v>215</v>
      </c>
    </row>
    <row r="155" spans="1:65" s="2" customFormat="1" ht="33" customHeight="1" x14ac:dyDescent="0.2">
      <c r="A155" s="34"/>
      <c r="B155" s="35"/>
      <c r="C155" s="208" t="s">
        <v>326</v>
      </c>
      <c r="D155" s="208" t="s">
        <v>366</v>
      </c>
      <c r="E155" s="209" t="s">
        <v>675</v>
      </c>
      <c r="F155" s="210" t="s">
        <v>676</v>
      </c>
      <c r="G155" s="211" t="s">
        <v>212</v>
      </c>
      <c r="H155" s="212">
        <v>8</v>
      </c>
      <c r="I155" s="213"/>
      <c r="J155" s="214">
        <f>ROUND(I155*H155,2)</f>
        <v>0</v>
      </c>
      <c r="K155" s="210" t="s">
        <v>213</v>
      </c>
      <c r="L155" s="39"/>
      <c r="M155" s="215" t="s">
        <v>35</v>
      </c>
      <c r="N155" s="216" t="s">
        <v>47</v>
      </c>
      <c r="O155" s="64"/>
      <c r="P155" s="172">
        <f>O155*H155</f>
        <v>0</v>
      </c>
      <c r="Q155" s="172">
        <v>0</v>
      </c>
      <c r="R155" s="172">
        <f>Q155*H155</f>
        <v>0</v>
      </c>
      <c r="S155" s="172">
        <v>0</v>
      </c>
      <c r="T155" s="173">
        <f>S155*H155</f>
        <v>0</v>
      </c>
      <c r="U155" s="34"/>
      <c r="V155" s="34"/>
      <c r="W155" s="34"/>
      <c r="X155" s="34"/>
      <c r="Y155" s="34"/>
      <c r="Z155" s="34"/>
      <c r="AA155" s="34"/>
      <c r="AB155" s="34"/>
      <c r="AC155" s="34"/>
      <c r="AD155" s="34"/>
      <c r="AE155" s="34"/>
      <c r="AR155" s="174" t="s">
        <v>369</v>
      </c>
      <c r="AT155" s="174" t="s">
        <v>366</v>
      </c>
      <c r="AU155" s="174" t="s">
        <v>83</v>
      </c>
      <c r="AY155" s="17" t="s">
        <v>215</v>
      </c>
      <c r="BE155" s="175">
        <f>IF(N155="základní",J155,0)</f>
        <v>0</v>
      </c>
      <c r="BF155" s="175">
        <f>IF(N155="snížená",J155,0)</f>
        <v>0</v>
      </c>
      <c r="BG155" s="175">
        <f>IF(N155="zákl. přenesená",J155,0)</f>
        <v>0</v>
      </c>
      <c r="BH155" s="175">
        <f>IF(N155="sníž. přenesená",J155,0)</f>
        <v>0</v>
      </c>
      <c r="BI155" s="175">
        <f>IF(N155="nulová",J155,0)</f>
        <v>0</v>
      </c>
      <c r="BJ155" s="17" t="s">
        <v>83</v>
      </c>
      <c r="BK155" s="175">
        <f>ROUND(I155*H155,2)</f>
        <v>0</v>
      </c>
      <c r="BL155" s="17" t="s">
        <v>369</v>
      </c>
      <c r="BM155" s="174" t="s">
        <v>677</v>
      </c>
    </row>
    <row r="156" spans="1:65" s="2" customFormat="1" ht="19.5" x14ac:dyDescent="0.2">
      <c r="A156" s="34"/>
      <c r="B156" s="35"/>
      <c r="C156" s="36"/>
      <c r="D156" s="176" t="s">
        <v>218</v>
      </c>
      <c r="E156" s="36"/>
      <c r="F156" s="177" t="s">
        <v>1157</v>
      </c>
      <c r="G156" s="36"/>
      <c r="H156" s="36"/>
      <c r="I156" s="178"/>
      <c r="J156" s="36"/>
      <c r="K156" s="36"/>
      <c r="L156" s="39"/>
      <c r="M156" s="179"/>
      <c r="N156" s="180"/>
      <c r="O156" s="64"/>
      <c r="P156" s="64"/>
      <c r="Q156" s="64"/>
      <c r="R156" s="64"/>
      <c r="S156" s="64"/>
      <c r="T156" s="65"/>
      <c r="U156" s="34"/>
      <c r="V156" s="34"/>
      <c r="W156" s="34"/>
      <c r="X156" s="34"/>
      <c r="Y156" s="34"/>
      <c r="Z156" s="34"/>
      <c r="AA156" s="34"/>
      <c r="AB156" s="34"/>
      <c r="AC156" s="34"/>
      <c r="AD156" s="34"/>
      <c r="AE156" s="34"/>
      <c r="AT156" s="17" t="s">
        <v>218</v>
      </c>
      <c r="AU156" s="17" t="s">
        <v>83</v>
      </c>
    </row>
    <row r="157" spans="1:65" s="12" customFormat="1" x14ac:dyDescent="0.2">
      <c r="B157" s="181"/>
      <c r="C157" s="182"/>
      <c r="D157" s="176" t="s">
        <v>220</v>
      </c>
      <c r="E157" s="183" t="s">
        <v>35</v>
      </c>
      <c r="F157" s="184" t="s">
        <v>1107</v>
      </c>
      <c r="G157" s="182"/>
      <c r="H157" s="185">
        <v>8</v>
      </c>
      <c r="I157" s="186"/>
      <c r="J157" s="182"/>
      <c r="K157" s="182"/>
      <c r="L157" s="187"/>
      <c r="M157" s="188"/>
      <c r="N157" s="189"/>
      <c r="O157" s="189"/>
      <c r="P157" s="189"/>
      <c r="Q157" s="189"/>
      <c r="R157" s="189"/>
      <c r="S157" s="189"/>
      <c r="T157" s="190"/>
      <c r="AT157" s="191" t="s">
        <v>220</v>
      </c>
      <c r="AU157" s="191" t="s">
        <v>83</v>
      </c>
      <c r="AV157" s="12" t="s">
        <v>85</v>
      </c>
      <c r="AW157" s="12" t="s">
        <v>37</v>
      </c>
      <c r="AX157" s="12" t="s">
        <v>83</v>
      </c>
      <c r="AY157" s="191" t="s">
        <v>215</v>
      </c>
    </row>
    <row r="158" spans="1:65" s="2" customFormat="1" ht="16.5" customHeight="1" x14ac:dyDescent="0.2">
      <c r="A158" s="34"/>
      <c r="B158" s="35"/>
      <c r="C158" s="208" t="s">
        <v>330</v>
      </c>
      <c r="D158" s="208" t="s">
        <v>366</v>
      </c>
      <c r="E158" s="209" t="s">
        <v>678</v>
      </c>
      <c r="F158" s="210" t="s">
        <v>679</v>
      </c>
      <c r="G158" s="211" t="s">
        <v>212</v>
      </c>
      <c r="H158" s="212">
        <v>8</v>
      </c>
      <c r="I158" s="213"/>
      <c r="J158" s="214">
        <f>ROUND(I158*H158,2)</f>
        <v>0</v>
      </c>
      <c r="K158" s="210" t="s">
        <v>213</v>
      </c>
      <c r="L158" s="39"/>
      <c r="M158" s="215" t="s">
        <v>35</v>
      </c>
      <c r="N158" s="216" t="s">
        <v>47</v>
      </c>
      <c r="O158" s="64"/>
      <c r="P158" s="172">
        <f>O158*H158</f>
        <v>0</v>
      </c>
      <c r="Q158" s="172">
        <v>0</v>
      </c>
      <c r="R158" s="172">
        <f>Q158*H158</f>
        <v>0</v>
      </c>
      <c r="S158" s="172">
        <v>0</v>
      </c>
      <c r="T158" s="173">
        <f>S158*H158</f>
        <v>0</v>
      </c>
      <c r="U158" s="34"/>
      <c r="V158" s="34"/>
      <c r="W158" s="34"/>
      <c r="X158" s="34"/>
      <c r="Y158" s="34"/>
      <c r="Z158" s="34"/>
      <c r="AA158" s="34"/>
      <c r="AB158" s="34"/>
      <c r="AC158" s="34"/>
      <c r="AD158" s="34"/>
      <c r="AE158" s="34"/>
      <c r="AR158" s="174" t="s">
        <v>369</v>
      </c>
      <c r="AT158" s="174" t="s">
        <v>366</v>
      </c>
      <c r="AU158" s="174" t="s">
        <v>83</v>
      </c>
      <c r="AY158" s="17" t="s">
        <v>215</v>
      </c>
      <c r="BE158" s="175">
        <f>IF(N158="základní",J158,0)</f>
        <v>0</v>
      </c>
      <c r="BF158" s="175">
        <f>IF(N158="snížená",J158,0)</f>
        <v>0</v>
      </c>
      <c r="BG158" s="175">
        <f>IF(N158="zákl. přenesená",J158,0)</f>
        <v>0</v>
      </c>
      <c r="BH158" s="175">
        <f>IF(N158="sníž. přenesená",J158,0)</f>
        <v>0</v>
      </c>
      <c r="BI158" s="175">
        <f>IF(N158="nulová",J158,0)</f>
        <v>0</v>
      </c>
      <c r="BJ158" s="17" t="s">
        <v>83</v>
      </c>
      <c r="BK158" s="175">
        <f>ROUND(I158*H158,2)</f>
        <v>0</v>
      </c>
      <c r="BL158" s="17" t="s">
        <v>369</v>
      </c>
      <c r="BM158" s="174" t="s">
        <v>1158</v>
      </c>
    </row>
    <row r="159" spans="1:65" s="2" customFormat="1" ht="19.5" x14ac:dyDescent="0.2">
      <c r="A159" s="34"/>
      <c r="B159" s="35"/>
      <c r="C159" s="36"/>
      <c r="D159" s="176" t="s">
        <v>218</v>
      </c>
      <c r="E159" s="36"/>
      <c r="F159" s="177" t="s">
        <v>1157</v>
      </c>
      <c r="G159" s="36"/>
      <c r="H159" s="36"/>
      <c r="I159" s="178"/>
      <c r="J159" s="36"/>
      <c r="K159" s="36"/>
      <c r="L159" s="39"/>
      <c r="M159" s="179"/>
      <c r="N159" s="180"/>
      <c r="O159" s="64"/>
      <c r="P159" s="64"/>
      <c r="Q159" s="64"/>
      <c r="R159" s="64"/>
      <c r="S159" s="64"/>
      <c r="T159" s="65"/>
      <c r="U159" s="34"/>
      <c r="V159" s="34"/>
      <c r="W159" s="34"/>
      <c r="X159" s="34"/>
      <c r="Y159" s="34"/>
      <c r="Z159" s="34"/>
      <c r="AA159" s="34"/>
      <c r="AB159" s="34"/>
      <c r="AC159" s="34"/>
      <c r="AD159" s="34"/>
      <c r="AE159" s="34"/>
      <c r="AT159" s="17" t="s">
        <v>218</v>
      </c>
      <c r="AU159" s="17" t="s">
        <v>83</v>
      </c>
    </row>
    <row r="160" spans="1:65" s="12" customFormat="1" x14ac:dyDescent="0.2">
      <c r="B160" s="181"/>
      <c r="C160" s="182"/>
      <c r="D160" s="176" t="s">
        <v>220</v>
      </c>
      <c r="E160" s="183" t="s">
        <v>35</v>
      </c>
      <c r="F160" s="184" t="s">
        <v>1107</v>
      </c>
      <c r="G160" s="182"/>
      <c r="H160" s="185">
        <v>8</v>
      </c>
      <c r="I160" s="186"/>
      <c r="J160" s="182"/>
      <c r="K160" s="182"/>
      <c r="L160" s="187"/>
      <c r="M160" s="188"/>
      <c r="N160" s="189"/>
      <c r="O160" s="189"/>
      <c r="P160" s="189"/>
      <c r="Q160" s="189"/>
      <c r="R160" s="189"/>
      <c r="S160" s="189"/>
      <c r="T160" s="190"/>
      <c r="AT160" s="191" t="s">
        <v>220</v>
      </c>
      <c r="AU160" s="191" t="s">
        <v>83</v>
      </c>
      <c r="AV160" s="12" t="s">
        <v>85</v>
      </c>
      <c r="AW160" s="12" t="s">
        <v>37</v>
      </c>
      <c r="AX160" s="12" t="s">
        <v>83</v>
      </c>
      <c r="AY160" s="191" t="s">
        <v>215</v>
      </c>
    </row>
    <row r="161" spans="1:65" s="2" customFormat="1" ht="33" customHeight="1" x14ac:dyDescent="0.2">
      <c r="A161" s="34"/>
      <c r="B161" s="35"/>
      <c r="C161" s="208" t="s">
        <v>335</v>
      </c>
      <c r="D161" s="208" t="s">
        <v>366</v>
      </c>
      <c r="E161" s="209" t="s">
        <v>675</v>
      </c>
      <c r="F161" s="210" t="s">
        <v>676</v>
      </c>
      <c r="G161" s="211" t="s">
        <v>212</v>
      </c>
      <c r="H161" s="212">
        <v>2</v>
      </c>
      <c r="I161" s="213"/>
      <c r="J161" s="214">
        <f>ROUND(I161*H161,2)</f>
        <v>0</v>
      </c>
      <c r="K161" s="210" t="s">
        <v>213</v>
      </c>
      <c r="L161" s="39"/>
      <c r="M161" s="215" t="s">
        <v>35</v>
      </c>
      <c r="N161" s="216" t="s">
        <v>47</v>
      </c>
      <c r="O161" s="64"/>
      <c r="P161" s="172">
        <f>O161*H161</f>
        <v>0</v>
      </c>
      <c r="Q161" s="172">
        <v>0</v>
      </c>
      <c r="R161" s="172">
        <f>Q161*H161</f>
        <v>0</v>
      </c>
      <c r="S161" s="172">
        <v>0</v>
      </c>
      <c r="T161" s="173">
        <f>S161*H161</f>
        <v>0</v>
      </c>
      <c r="U161" s="34"/>
      <c r="V161" s="34"/>
      <c r="W161" s="34"/>
      <c r="X161" s="34"/>
      <c r="Y161" s="34"/>
      <c r="Z161" s="34"/>
      <c r="AA161" s="34"/>
      <c r="AB161" s="34"/>
      <c r="AC161" s="34"/>
      <c r="AD161" s="34"/>
      <c r="AE161" s="34"/>
      <c r="AR161" s="174" t="s">
        <v>369</v>
      </c>
      <c r="AT161" s="174" t="s">
        <v>366</v>
      </c>
      <c r="AU161" s="174" t="s">
        <v>83</v>
      </c>
      <c r="AY161" s="17" t="s">
        <v>215</v>
      </c>
      <c r="BE161" s="175">
        <f>IF(N161="základní",J161,0)</f>
        <v>0</v>
      </c>
      <c r="BF161" s="175">
        <f>IF(N161="snížená",J161,0)</f>
        <v>0</v>
      </c>
      <c r="BG161" s="175">
        <f>IF(N161="zákl. přenesená",J161,0)</f>
        <v>0</v>
      </c>
      <c r="BH161" s="175">
        <f>IF(N161="sníž. přenesená",J161,0)</f>
        <v>0</v>
      </c>
      <c r="BI161" s="175">
        <f>IF(N161="nulová",J161,0)</f>
        <v>0</v>
      </c>
      <c r="BJ161" s="17" t="s">
        <v>83</v>
      </c>
      <c r="BK161" s="175">
        <f>ROUND(I161*H161,2)</f>
        <v>0</v>
      </c>
      <c r="BL161" s="17" t="s">
        <v>369</v>
      </c>
      <c r="BM161" s="174" t="s">
        <v>1159</v>
      </c>
    </row>
    <row r="162" spans="1:65" s="2" customFormat="1" ht="19.5" x14ac:dyDescent="0.2">
      <c r="A162" s="34"/>
      <c r="B162" s="35"/>
      <c r="C162" s="36"/>
      <c r="D162" s="176" t="s">
        <v>218</v>
      </c>
      <c r="E162" s="36"/>
      <c r="F162" s="177" t="s">
        <v>1160</v>
      </c>
      <c r="G162" s="36"/>
      <c r="H162" s="36"/>
      <c r="I162" s="178"/>
      <c r="J162" s="36"/>
      <c r="K162" s="36"/>
      <c r="L162" s="39"/>
      <c r="M162" s="179"/>
      <c r="N162" s="180"/>
      <c r="O162" s="64"/>
      <c r="P162" s="64"/>
      <c r="Q162" s="64"/>
      <c r="R162" s="64"/>
      <c r="S162" s="64"/>
      <c r="T162" s="65"/>
      <c r="U162" s="34"/>
      <c r="V162" s="34"/>
      <c r="W162" s="34"/>
      <c r="X162" s="34"/>
      <c r="Y162" s="34"/>
      <c r="Z162" s="34"/>
      <c r="AA162" s="34"/>
      <c r="AB162" s="34"/>
      <c r="AC162" s="34"/>
      <c r="AD162" s="34"/>
      <c r="AE162" s="34"/>
      <c r="AT162" s="17" t="s">
        <v>218</v>
      </c>
      <c r="AU162" s="17" t="s">
        <v>83</v>
      </c>
    </row>
    <row r="163" spans="1:65" s="12" customFormat="1" x14ac:dyDescent="0.2">
      <c r="B163" s="181"/>
      <c r="C163" s="182"/>
      <c r="D163" s="176" t="s">
        <v>220</v>
      </c>
      <c r="E163" s="183" t="s">
        <v>35</v>
      </c>
      <c r="F163" s="184" t="s">
        <v>254</v>
      </c>
      <c r="G163" s="182"/>
      <c r="H163" s="185">
        <v>2</v>
      </c>
      <c r="I163" s="186"/>
      <c r="J163" s="182"/>
      <c r="K163" s="182"/>
      <c r="L163" s="187"/>
      <c r="M163" s="188"/>
      <c r="N163" s="189"/>
      <c r="O163" s="189"/>
      <c r="P163" s="189"/>
      <c r="Q163" s="189"/>
      <c r="R163" s="189"/>
      <c r="S163" s="189"/>
      <c r="T163" s="190"/>
      <c r="AT163" s="191" t="s">
        <v>220</v>
      </c>
      <c r="AU163" s="191" t="s">
        <v>83</v>
      </c>
      <c r="AV163" s="12" t="s">
        <v>85</v>
      </c>
      <c r="AW163" s="12" t="s">
        <v>37</v>
      </c>
      <c r="AX163" s="12" t="s">
        <v>83</v>
      </c>
      <c r="AY163" s="191" t="s">
        <v>215</v>
      </c>
    </row>
    <row r="164" spans="1:65" s="2" customFormat="1" ht="16.5" customHeight="1" x14ac:dyDescent="0.2">
      <c r="A164" s="34"/>
      <c r="B164" s="35"/>
      <c r="C164" s="208" t="s">
        <v>340</v>
      </c>
      <c r="D164" s="208" t="s">
        <v>366</v>
      </c>
      <c r="E164" s="209" t="s">
        <v>1161</v>
      </c>
      <c r="F164" s="210" t="s">
        <v>1162</v>
      </c>
      <c r="G164" s="211" t="s">
        <v>212</v>
      </c>
      <c r="H164" s="212">
        <v>2</v>
      </c>
      <c r="I164" s="213"/>
      <c r="J164" s="214">
        <f>ROUND(I164*H164,2)</f>
        <v>0</v>
      </c>
      <c r="K164" s="210" t="s">
        <v>213</v>
      </c>
      <c r="L164" s="39"/>
      <c r="M164" s="215" t="s">
        <v>35</v>
      </c>
      <c r="N164" s="216" t="s">
        <v>47</v>
      </c>
      <c r="O164" s="64"/>
      <c r="P164" s="172">
        <f>O164*H164</f>
        <v>0</v>
      </c>
      <c r="Q164" s="172">
        <v>0</v>
      </c>
      <c r="R164" s="172">
        <f>Q164*H164</f>
        <v>0</v>
      </c>
      <c r="S164" s="172">
        <v>0</v>
      </c>
      <c r="T164" s="173">
        <f>S164*H164</f>
        <v>0</v>
      </c>
      <c r="U164" s="34"/>
      <c r="V164" s="34"/>
      <c r="W164" s="34"/>
      <c r="X164" s="34"/>
      <c r="Y164" s="34"/>
      <c r="Z164" s="34"/>
      <c r="AA164" s="34"/>
      <c r="AB164" s="34"/>
      <c r="AC164" s="34"/>
      <c r="AD164" s="34"/>
      <c r="AE164" s="34"/>
      <c r="AR164" s="174" t="s">
        <v>369</v>
      </c>
      <c r="AT164" s="174" t="s">
        <v>366</v>
      </c>
      <c r="AU164" s="174" t="s">
        <v>83</v>
      </c>
      <c r="AY164" s="17" t="s">
        <v>215</v>
      </c>
      <c r="BE164" s="175">
        <f>IF(N164="základní",J164,0)</f>
        <v>0</v>
      </c>
      <c r="BF164" s="175">
        <f>IF(N164="snížená",J164,0)</f>
        <v>0</v>
      </c>
      <c r="BG164" s="175">
        <f>IF(N164="zákl. přenesená",J164,0)</f>
        <v>0</v>
      </c>
      <c r="BH164" s="175">
        <f>IF(N164="sníž. přenesená",J164,0)</f>
        <v>0</v>
      </c>
      <c r="BI164" s="175">
        <f>IF(N164="nulová",J164,0)</f>
        <v>0</v>
      </c>
      <c r="BJ164" s="17" t="s">
        <v>83</v>
      </c>
      <c r="BK164" s="175">
        <f>ROUND(I164*H164,2)</f>
        <v>0</v>
      </c>
      <c r="BL164" s="17" t="s">
        <v>369</v>
      </c>
      <c r="BM164" s="174" t="s">
        <v>1163</v>
      </c>
    </row>
    <row r="165" spans="1:65" s="2" customFormat="1" ht="19.5" x14ac:dyDescent="0.2">
      <c r="A165" s="34"/>
      <c r="B165" s="35"/>
      <c r="C165" s="36"/>
      <c r="D165" s="176" t="s">
        <v>218</v>
      </c>
      <c r="E165" s="36"/>
      <c r="F165" s="177" t="s">
        <v>1160</v>
      </c>
      <c r="G165" s="36"/>
      <c r="H165" s="36"/>
      <c r="I165" s="178"/>
      <c r="J165" s="36"/>
      <c r="K165" s="36"/>
      <c r="L165" s="39"/>
      <c r="M165" s="179"/>
      <c r="N165" s="180"/>
      <c r="O165" s="64"/>
      <c r="P165" s="64"/>
      <c r="Q165" s="64"/>
      <c r="R165" s="64"/>
      <c r="S165" s="64"/>
      <c r="T165" s="65"/>
      <c r="U165" s="34"/>
      <c r="V165" s="34"/>
      <c r="W165" s="34"/>
      <c r="X165" s="34"/>
      <c r="Y165" s="34"/>
      <c r="Z165" s="34"/>
      <c r="AA165" s="34"/>
      <c r="AB165" s="34"/>
      <c r="AC165" s="34"/>
      <c r="AD165" s="34"/>
      <c r="AE165" s="34"/>
      <c r="AT165" s="17" t="s">
        <v>218</v>
      </c>
      <c r="AU165" s="17" t="s">
        <v>83</v>
      </c>
    </row>
    <row r="166" spans="1:65" s="12" customFormat="1" x14ac:dyDescent="0.2">
      <c r="B166" s="181"/>
      <c r="C166" s="182"/>
      <c r="D166" s="176" t="s">
        <v>220</v>
      </c>
      <c r="E166" s="183" t="s">
        <v>35</v>
      </c>
      <c r="F166" s="184" t="s">
        <v>254</v>
      </c>
      <c r="G166" s="182"/>
      <c r="H166" s="185">
        <v>2</v>
      </c>
      <c r="I166" s="186"/>
      <c r="J166" s="182"/>
      <c r="K166" s="182"/>
      <c r="L166" s="187"/>
      <c r="M166" s="188"/>
      <c r="N166" s="189"/>
      <c r="O166" s="189"/>
      <c r="P166" s="189"/>
      <c r="Q166" s="189"/>
      <c r="R166" s="189"/>
      <c r="S166" s="189"/>
      <c r="T166" s="190"/>
      <c r="AT166" s="191" t="s">
        <v>220</v>
      </c>
      <c r="AU166" s="191" t="s">
        <v>83</v>
      </c>
      <c r="AV166" s="12" t="s">
        <v>85</v>
      </c>
      <c r="AW166" s="12" t="s">
        <v>37</v>
      </c>
      <c r="AX166" s="12" t="s">
        <v>83</v>
      </c>
      <c r="AY166" s="191" t="s">
        <v>215</v>
      </c>
    </row>
    <row r="167" spans="1:65" s="2" customFormat="1" ht="60" x14ac:dyDescent="0.2">
      <c r="A167" s="34"/>
      <c r="B167" s="35"/>
      <c r="C167" s="208" t="s">
        <v>344</v>
      </c>
      <c r="D167" s="208" t="s">
        <v>366</v>
      </c>
      <c r="E167" s="209" t="s">
        <v>561</v>
      </c>
      <c r="F167" s="210" t="s">
        <v>562</v>
      </c>
      <c r="G167" s="211" t="s">
        <v>353</v>
      </c>
      <c r="H167" s="212">
        <v>54</v>
      </c>
      <c r="I167" s="213"/>
      <c r="J167" s="214">
        <f>ROUND(I167*H167,2)</f>
        <v>0</v>
      </c>
      <c r="K167" s="210" t="s">
        <v>213</v>
      </c>
      <c r="L167" s="39"/>
      <c r="M167" s="215" t="s">
        <v>35</v>
      </c>
      <c r="N167" s="216" t="s">
        <v>47</v>
      </c>
      <c r="O167" s="64"/>
      <c r="P167" s="172">
        <f>O167*H167</f>
        <v>0</v>
      </c>
      <c r="Q167" s="172">
        <v>0</v>
      </c>
      <c r="R167" s="172">
        <f>Q167*H167</f>
        <v>0</v>
      </c>
      <c r="S167" s="172">
        <v>0</v>
      </c>
      <c r="T167" s="173">
        <f>S167*H167</f>
        <v>0</v>
      </c>
      <c r="U167" s="34"/>
      <c r="V167" s="34"/>
      <c r="W167" s="34"/>
      <c r="X167" s="34"/>
      <c r="Y167" s="34"/>
      <c r="Z167" s="34"/>
      <c r="AA167" s="34"/>
      <c r="AB167" s="34"/>
      <c r="AC167" s="34"/>
      <c r="AD167" s="34"/>
      <c r="AE167" s="34"/>
      <c r="AR167" s="174" t="s">
        <v>369</v>
      </c>
      <c r="AT167" s="174" t="s">
        <v>366</v>
      </c>
      <c r="AU167" s="174" t="s">
        <v>83</v>
      </c>
      <c r="AY167" s="17" t="s">
        <v>215</v>
      </c>
      <c r="BE167" s="175">
        <f>IF(N167="základní",J167,0)</f>
        <v>0</v>
      </c>
      <c r="BF167" s="175">
        <f>IF(N167="snížená",J167,0)</f>
        <v>0</v>
      </c>
      <c r="BG167" s="175">
        <f>IF(N167="zákl. přenesená",J167,0)</f>
        <v>0</v>
      </c>
      <c r="BH167" s="175">
        <f>IF(N167="sníž. přenesená",J167,0)</f>
        <v>0</v>
      </c>
      <c r="BI167" s="175">
        <f>IF(N167="nulová",J167,0)</f>
        <v>0</v>
      </c>
      <c r="BJ167" s="17" t="s">
        <v>83</v>
      </c>
      <c r="BK167" s="175">
        <f>ROUND(I167*H167,2)</f>
        <v>0</v>
      </c>
      <c r="BL167" s="17" t="s">
        <v>369</v>
      </c>
      <c r="BM167" s="174" t="s">
        <v>563</v>
      </c>
    </row>
    <row r="168" spans="1:65" s="2" customFormat="1" ht="19.5" x14ac:dyDescent="0.2">
      <c r="A168" s="34"/>
      <c r="B168" s="35"/>
      <c r="C168" s="36"/>
      <c r="D168" s="176" t="s">
        <v>218</v>
      </c>
      <c r="E168" s="36"/>
      <c r="F168" s="177" t="s">
        <v>957</v>
      </c>
      <c r="G168" s="36"/>
      <c r="H168" s="36"/>
      <c r="I168" s="178"/>
      <c r="J168" s="36"/>
      <c r="K168" s="36"/>
      <c r="L168" s="39"/>
      <c r="M168" s="179"/>
      <c r="N168" s="180"/>
      <c r="O168" s="64"/>
      <c r="P168" s="64"/>
      <c r="Q168" s="64"/>
      <c r="R168" s="64"/>
      <c r="S168" s="64"/>
      <c r="T168" s="65"/>
      <c r="U168" s="34"/>
      <c r="V168" s="34"/>
      <c r="W168" s="34"/>
      <c r="X168" s="34"/>
      <c r="Y168" s="34"/>
      <c r="Z168" s="34"/>
      <c r="AA168" s="34"/>
      <c r="AB168" s="34"/>
      <c r="AC168" s="34"/>
      <c r="AD168" s="34"/>
      <c r="AE168" s="34"/>
      <c r="AT168" s="17" t="s">
        <v>218</v>
      </c>
      <c r="AU168" s="17" t="s">
        <v>83</v>
      </c>
    </row>
    <row r="169" spans="1:65" s="12" customFormat="1" x14ac:dyDescent="0.2">
      <c r="B169" s="181"/>
      <c r="C169" s="182"/>
      <c r="D169" s="176" t="s">
        <v>220</v>
      </c>
      <c r="E169" s="183" t="s">
        <v>35</v>
      </c>
      <c r="F169" s="184" t="s">
        <v>1129</v>
      </c>
      <c r="G169" s="182"/>
      <c r="H169" s="185">
        <v>54</v>
      </c>
      <c r="I169" s="186"/>
      <c r="J169" s="182"/>
      <c r="K169" s="182"/>
      <c r="L169" s="187"/>
      <c r="M169" s="188"/>
      <c r="N169" s="189"/>
      <c r="O169" s="189"/>
      <c r="P169" s="189"/>
      <c r="Q169" s="189"/>
      <c r="R169" s="189"/>
      <c r="S169" s="189"/>
      <c r="T169" s="190"/>
      <c r="AT169" s="191" t="s">
        <v>220</v>
      </c>
      <c r="AU169" s="191" t="s">
        <v>83</v>
      </c>
      <c r="AV169" s="12" t="s">
        <v>85</v>
      </c>
      <c r="AW169" s="12" t="s">
        <v>37</v>
      </c>
      <c r="AX169" s="12" t="s">
        <v>83</v>
      </c>
      <c r="AY169" s="191" t="s">
        <v>215</v>
      </c>
    </row>
    <row r="170" spans="1:65" s="2" customFormat="1" ht="90" customHeight="1" x14ac:dyDescent="0.2">
      <c r="A170" s="34"/>
      <c r="B170" s="35"/>
      <c r="C170" s="208" t="s">
        <v>350</v>
      </c>
      <c r="D170" s="208" t="s">
        <v>366</v>
      </c>
      <c r="E170" s="209" t="s">
        <v>1164</v>
      </c>
      <c r="F170" s="210" t="s">
        <v>1165</v>
      </c>
      <c r="G170" s="211" t="s">
        <v>353</v>
      </c>
      <c r="H170" s="212">
        <v>29.634</v>
      </c>
      <c r="I170" s="213"/>
      <c r="J170" s="214">
        <f>ROUND(I170*H170,2)</f>
        <v>0</v>
      </c>
      <c r="K170" s="210" t="s">
        <v>213</v>
      </c>
      <c r="L170" s="39"/>
      <c r="M170" s="215" t="s">
        <v>35</v>
      </c>
      <c r="N170" s="216" t="s">
        <v>47</v>
      </c>
      <c r="O170" s="64"/>
      <c r="P170" s="172">
        <f>O170*H170</f>
        <v>0</v>
      </c>
      <c r="Q170" s="172">
        <v>0</v>
      </c>
      <c r="R170" s="172">
        <f>Q170*H170</f>
        <v>0</v>
      </c>
      <c r="S170" s="172">
        <v>0</v>
      </c>
      <c r="T170" s="173">
        <f>S170*H170</f>
        <v>0</v>
      </c>
      <c r="U170" s="34"/>
      <c r="V170" s="34"/>
      <c r="W170" s="34"/>
      <c r="X170" s="34"/>
      <c r="Y170" s="34"/>
      <c r="Z170" s="34"/>
      <c r="AA170" s="34"/>
      <c r="AB170" s="34"/>
      <c r="AC170" s="34"/>
      <c r="AD170" s="34"/>
      <c r="AE170" s="34"/>
      <c r="AR170" s="174" t="s">
        <v>369</v>
      </c>
      <c r="AT170" s="174" t="s">
        <v>366</v>
      </c>
      <c r="AU170" s="174" t="s">
        <v>83</v>
      </c>
      <c r="AY170" s="17" t="s">
        <v>215</v>
      </c>
      <c r="BE170" s="175">
        <f>IF(N170="základní",J170,0)</f>
        <v>0</v>
      </c>
      <c r="BF170" s="175">
        <f>IF(N170="snížená",J170,0)</f>
        <v>0</v>
      </c>
      <c r="BG170" s="175">
        <f>IF(N170="zákl. přenesená",J170,0)</f>
        <v>0</v>
      </c>
      <c r="BH170" s="175">
        <f>IF(N170="sníž. přenesená",J170,0)</f>
        <v>0</v>
      </c>
      <c r="BI170" s="175">
        <f>IF(N170="nulová",J170,0)</f>
        <v>0</v>
      </c>
      <c r="BJ170" s="17" t="s">
        <v>83</v>
      </c>
      <c r="BK170" s="175">
        <f>ROUND(I170*H170,2)</f>
        <v>0</v>
      </c>
      <c r="BL170" s="17" t="s">
        <v>369</v>
      </c>
      <c r="BM170" s="174" t="s">
        <v>1166</v>
      </c>
    </row>
    <row r="171" spans="1:65" s="2" customFormat="1" ht="19.5" x14ac:dyDescent="0.2">
      <c r="A171" s="34"/>
      <c r="B171" s="35"/>
      <c r="C171" s="36"/>
      <c r="D171" s="176" t="s">
        <v>218</v>
      </c>
      <c r="E171" s="36"/>
      <c r="F171" s="177" t="s">
        <v>961</v>
      </c>
      <c r="G171" s="36"/>
      <c r="H171" s="36"/>
      <c r="I171" s="178"/>
      <c r="J171" s="36"/>
      <c r="K171" s="36"/>
      <c r="L171" s="39"/>
      <c r="M171" s="179"/>
      <c r="N171" s="180"/>
      <c r="O171" s="64"/>
      <c r="P171" s="64"/>
      <c r="Q171" s="64"/>
      <c r="R171" s="64"/>
      <c r="S171" s="64"/>
      <c r="T171" s="65"/>
      <c r="U171" s="34"/>
      <c r="V171" s="34"/>
      <c r="W171" s="34"/>
      <c r="X171" s="34"/>
      <c r="Y171" s="34"/>
      <c r="Z171" s="34"/>
      <c r="AA171" s="34"/>
      <c r="AB171" s="34"/>
      <c r="AC171" s="34"/>
      <c r="AD171" s="34"/>
      <c r="AE171" s="34"/>
      <c r="AT171" s="17" t="s">
        <v>218</v>
      </c>
      <c r="AU171" s="17" t="s">
        <v>83</v>
      </c>
    </row>
    <row r="172" spans="1:65" s="12" customFormat="1" x14ac:dyDescent="0.2">
      <c r="B172" s="181"/>
      <c r="C172" s="182"/>
      <c r="D172" s="176" t="s">
        <v>220</v>
      </c>
      <c r="E172" s="183" t="s">
        <v>35</v>
      </c>
      <c r="F172" s="184" t="s">
        <v>1167</v>
      </c>
      <c r="G172" s="182"/>
      <c r="H172" s="185">
        <v>29.634</v>
      </c>
      <c r="I172" s="186"/>
      <c r="J172" s="182"/>
      <c r="K172" s="182"/>
      <c r="L172" s="187"/>
      <c r="M172" s="188"/>
      <c r="N172" s="189"/>
      <c r="O172" s="189"/>
      <c r="P172" s="189"/>
      <c r="Q172" s="189"/>
      <c r="R172" s="189"/>
      <c r="S172" s="189"/>
      <c r="T172" s="190"/>
      <c r="AT172" s="191" t="s">
        <v>220</v>
      </c>
      <c r="AU172" s="191" t="s">
        <v>83</v>
      </c>
      <c r="AV172" s="12" t="s">
        <v>85</v>
      </c>
      <c r="AW172" s="12" t="s">
        <v>37</v>
      </c>
      <c r="AX172" s="12" t="s">
        <v>83</v>
      </c>
      <c r="AY172" s="191" t="s">
        <v>215</v>
      </c>
    </row>
    <row r="173" spans="1:65" s="2" customFormat="1" ht="44.25" customHeight="1" x14ac:dyDescent="0.2">
      <c r="A173" s="34"/>
      <c r="B173" s="35"/>
      <c r="C173" s="208" t="s">
        <v>356</v>
      </c>
      <c r="D173" s="208" t="s">
        <v>366</v>
      </c>
      <c r="E173" s="209" t="s">
        <v>579</v>
      </c>
      <c r="F173" s="210" t="s">
        <v>580</v>
      </c>
      <c r="G173" s="211" t="s">
        <v>353</v>
      </c>
      <c r="H173" s="212">
        <v>29.634</v>
      </c>
      <c r="I173" s="213"/>
      <c r="J173" s="214">
        <f>ROUND(I173*H173,2)</f>
        <v>0</v>
      </c>
      <c r="K173" s="210" t="s">
        <v>213</v>
      </c>
      <c r="L173" s="39"/>
      <c r="M173" s="215" t="s">
        <v>35</v>
      </c>
      <c r="N173" s="216" t="s">
        <v>47</v>
      </c>
      <c r="O173" s="64"/>
      <c r="P173" s="172">
        <f>O173*H173</f>
        <v>0</v>
      </c>
      <c r="Q173" s="172">
        <v>0</v>
      </c>
      <c r="R173" s="172">
        <f>Q173*H173</f>
        <v>0</v>
      </c>
      <c r="S173" s="172">
        <v>0</v>
      </c>
      <c r="T173" s="173">
        <f>S173*H173</f>
        <v>0</v>
      </c>
      <c r="U173" s="34"/>
      <c r="V173" s="34"/>
      <c r="W173" s="34"/>
      <c r="X173" s="34"/>
      <c r="Y173" s="34"/>
      <c r="Z173" s="34"/>
      <c r="AA173" s="34"/>
      <c r="AB173" s="34"/>
      <c r="AC173" s="34"/>
      <c r="AD173" s="34"/>
      <c r="AE173" s="34"/>
      <c r="AR173" s="174" t="s">
        <v>369</v>
      </c>
      <c r="AT173" s="174" t="s">
        <v>366</v>
      </c>
      <c r="AU173" s="174" t="s">
        <v>83</v>
      </c>
      <c r="AY173" s="17" t="s">
        <v>215</v>
      </c>
      <c r="BE173" s="175">
        <f>IF(N173="základní",J173,0)</f>
        <v>0</v>
      </c>
      <c r="BF173" s="175">
        <f>IF(N173="snížená",J173,0)</f>
        <v>0</v>
      </c>
      <c r="BG173" s="175">
        <f>IF(N173="zákl. přenesená",J173,0)</f>
        <v>0</v>
      </c>
      <c r="BH173" s="175">
        <f>IF(N173="sníž. přenesená",J173,0)</f>
        <v>0</v>
      </c>
      <c r="BI173" s="175">
        <f>IF(N173="nulová",J173,0)</f>
        <v>0</v>
      </c>
      <c r="BJ173" s="17" t="s">
        <v>83</v>
      </c>
      <c r="BK173" s="175">
        <f>ROUND(I173*H173,2)</f>
        <v>0</v>
      </c>
      <c r="BL173" s="17" t="s">
        <v>369</v>
      </c>
      <c r="BM173" s="174" t="s">
        <v>581</v>
      </c>
    </row>
    <row r="174" spans="1:65" s="2" customFormat="1" ht="19.5" x14ac:dyDescent="0.2">
      <c r="A174" s="34"/>
      <c r="B174" s="35"/>
      <c r="C174" s="36"/>
      <c r="D174" s="176" t="s">
        <v>218</v>
      </c>
      <c r="E174" s="36"/>
      <c r="F174" s="177" t="s">
        <v>880</v>
      </c>
      <c r="G174" s="36"/>
      <c r="H174" s="36"/>
      <c r="I174" s="178"/>
      <c r="J174" s="36"/>
      <c r="K174" s="36"/>
      <c r="L174" s="39"/>
      <c r="M174" s="179"/>
      <c r="N174" s="180"/>
      <c r="O174" s="64"/>
      <c r="P174" s="64"/>
      <c r="Q174" s="64"/>
      <c r="R174" s="64"/>
      <c r="S174" s="64"/>
      <c r="T174" s="65"/>
      <c r="U174" s="34"/>
      <c r="V174" s="34"/>
      <c r="W174" s="34"/>
      <c r="X174" s="34"/>
      <c r="Y174" s="34"/>
      <c r="Z174" s="34"/>
      <c r="AA174" s="34"/>
      <c r="AB174" s="34"/>
      <c r="AC174" s="34"/>
      <c r="AD174" s="34"/>
      <c r="AE174" s="34"/>
      <c r="AT174" s="17" t="s">
        <v>218</v>
      </c>
      <c r="AU174" s="17" t="s">
        <v>83</v>
      </c>
    </row>
    <row r="175" spans="1:65" s="12" customFormat="1" x14ac:dyDescent="0.2">
      <c r="B175" s="181"/>
      <c r="C175" s="182"/>
      <c r="D175" s="176" t="s">
        <v>220</v>
      </c>
      <c r="E175" s="183" t="s">
        <v>35</v>
      </c>
      <c r="F175" s="184" t="s">
        <v>1167</v>
      </c>
      <c r="G175" s="182"/>
      <c r="H175" s="185">
        <v>29.634</v>
      </c>
      <c r="I175" s="186"/>
      <c r="J175" s="182"/>
      <c r="K175" s="182"/>
      <c r="L175" s="187"/>
      <c r="M175" s="188"/>
      <c r="N175" s="189"/>
      <c r="O175" s="189"/>
      <c r="P175" s="189"/>
      <c r="Q175" s="189"/>
      <c r="R175" s="189"/>
      <c r="S175" s="189"/>
      <c r="T175" s="190"/>
      <c r="AT175" s="191" t="s">
        <v>220</v>
      </c>
      <c r="AU175" s="191" t="s">
        <v>83</v>
      </c>
      <c r="AV175" s="12" t="s">
        <v>85</v>
      </c>
      <c r="AW175" s="12" t="s">
        <v>37</v>
      </c>
      <c r="AX175" s="12" t="s">
        <v>83</v>
      </c>
      <c r="AY175" s="191" t="s">
        <v>215</v>
      </c>
    </row>
    <row r="176" spans="1:65" s="2" customFormat="1" ht="44.25" customHeight="1" x14ac:dyDescent="0.2">
      <c r="A176" s="34"/>
      <c r="B176" s="35"/>
      <c r="C176" s="208" t="s">
        <v>365</v>
      </c>
      <c r="D176" s="208" t="s">
        <v>366</v>
      </c>
      <c r="E176" s="209" t="s">
        <v>579</v>
      </c>
      <c r="F176" s="210" t="s">
        <v>580</v>
      </c>
      <c r="G176" s="211" t="s">
        <v>353</v>
      </c>
      <c r="H176" s="212">
        <v>2.4700000000000002</v>
      </c>
      <c r="I176" s="213"/>
      <c r="J176" s="214">
        <f>ROUND(I176*H176,2)</f>
        <v>0</v>
      </c>
      <c r="K176" s="210" t="s">
        <v>213</v>
      </c>
      <c r="L176" s="39"/>
      <c r="M176" s="215" t="s">
        <v>35</v>
      </c>
      <c r="N176" s="216" t="s">
        <v>47</v>
      </c>
      <c r="O176" s="64"/>
      <c r="P176" s="172">
        <f>O176*H176</f>
        <v>0</v>
      </c>
      <c r="Q176" s="172">
        <v>0</v>
      </c>
      <c r="R176" s="172">
        <f>Q176*H176</f>
        <v>0</v>
      </c>
      <c r="S176" s="172">
        <v>0</v>
      </c>
      <c r="T176" s="173">
        <f>S176*H176</f>
        <v>0</v>
      </c>
      <c r="U176" s="34"/>
      <c r="V176" s="34"/>
      <c r="W176" s="34"/>
      <c r="X176" s="34"/>
      <c r="Y176" s="34"/>
      <c r="Z176" s="34"/>
      <c r="AA176" s="34"/>
      <c r="AB176" s="34"/>
      <c r="AC176" s="34"/>
      <c r="AD176" s="34"/>
      <c r="AE176" s="34"/>
      <c r="AR176" s="174" t="s">
        <v>369</v>
      </c>
      <c r="AT176" s="174" t="s">
        <v>366</v>
      </c>
      <c r="AU176" s="174" t="s">
        <v>83</v>
      </c>
      <c r="AY176" s="17" t="s">
        <v>215</v>
      </c>
      <c r="BE176" s="175">
        <f>IF(N176="základní",J176,0)</f>
        <v>0</v>
      </c>
      <c r="BF176" s="175">
        <f>IF(N176="snížená",J176,0)</f>
        <v>0</v>
      </c>
      <c r="BG176" s="175">
        <f>IF(N176="zákl. přenesená",J176,0)</f>
        <v>0</v>
      </c>
      <c r="BH176" s="175">
        <f>IF(N176="sníž. přenesená",J176,0)</f>
        <v>0</v>
      </c>
      <c r="BI176" s="175">
        <f>IF(N176="nulová",J176,0)</f>
        <v>0</v>
      </c>
      <c r="BJ176" s="17" t="s">
        <v>83</v>
      </c>
      <c r="BK176" s="175">
        <f>ROUND(I176*H176,2)</f>
        <v>0</v>
      </c>
      <c r="BL176" s="17" t="s">
        <v>369</v>
      </c>
      <c r="BM176" s="174" t="s">
        <v>683</v>
      </c>
    </row>
    <row r="177" spans="1:65" s="2" customFormat="1" ht="19.5" x14ac:dyDescent="0.2">
      <c r="A177" s="34"/>
      <c r="B177" s="35"/>
      <c r="C177" s="36"/>
      <c r="D177" s="176" t="s">
        <v>218</v>
      </c>
      <c r="E177" s="36"/>
      <c r="F177" s="177" t="s">
        <v>1168</v>
      </c>
      <c r="G177" s="36"/>
      <c r="H177" s="36"/>
      <c r="I177" s="178"/>
      <c r="J177" s="36"/>
      <c r="K177" s="36"/>
      <c r="L177" s="39"/>
      <c r="M177" s="179"/>
      <c r="N177" s="180"/>
      <c r="O177" s="64"/>
      <c r="P177" s="64"/>
      <c r="Q177" s="64"/>
      <c r="R177" s="64"/>
      <c r="S177" s="64"/>
      <c r="T177" s="65"/>
      <c r="U177" s="34"/>
      <c r="V177" s="34"/>
      <c r="W177" s="34"/>
      <c r="X177" s="34"/>
      <c r="Y177" s="34"/>
      <c r="Z177" s="34"/>
      <c r="AA177" s="34"/>
      <c r="AB177" s="34"/>
      <c r="AC177" s="34"/>
      <c r="AD177" s="34"/>
      <c r="AE177" s="34"/>
      <c r="AT177" s="17" t="s">
        <v>218</v>
      </c>
      <c r="AU177" s="17" t="s">
        <v>83</v>
      </c>
    </row>
    <row r="178" spans="1:65" s="12" customFormat="1" x14ac:dyDescent="0.2">
      <c r="B178" s="181"/>
      <c r="C178" s="182"/>
      <c r="D178" s="176" t="s">
        <v>220</v>
      </c>
      <c r="E178" s="183" t="s">
        <v>35</v>
      </c>
      <c r="F178" s="184" t="s">
        <v>1169</v>
      </c>
      <c r="G178" s="182"/>
      <c r="H178" s="185">
        <v>2.4700000000000002</v>
      </c>
      <c r="I178" s="186"/>
      <c r="J178" s="182"/>
      <c r="K178" s="182"/>
      <c r="L178" s="187"/>
      <c r="M178" s="188"/>
      <c r="N178" s="189"/>
      <c r="O178" s="189"/>
      <c r="P178" s="189"/>
      <c r="Q178" s="189"/>
      <c r="R178" s="189"/>
      <c r="S178" s="189"/>
      <c r="T178" s="190"/>
      <c r="AT178" s="191" t="s">
        <v>220</v>
      </c>
      <c r="AU178" s="191" t="s">
        <v>83</v>
      </c>
      <c r="AV178" s="12" t="s">
        <v>85</v>
      </c>
      <c r="AW178" s="12" t="s">
        <v>37</v>
      </c>
      <c r="AX178" s="12" t="s">
        <v>83</v>
      </c>
      <c r="AY178" s="191" t="s">
        <v>215</v>
      </c>
    </row>
    <row r="179" spans="1:65" s="2" customFormat="1" ht="66.75" customHeight="1" x14ac:dyDescent="0.2">
      <c r="A179" s="34"/>
      <c r="B179" s="35"/>
      <c r="C179" s="208" t="s">
        <v>373</v>
      </c>
      <c r="D179" s="208" t="s">
        <v>366</v>
      </c>
      <c r="E179" s="209" t="s">
        <v>1170</v>
      </c>
      <c r="F179" s="210" t="s">
        <v>1171</v>
      </c>
      <c r="G179" s="211" t="s">
        <v>353</v>
      </c>
      <c r="H179" s="212">
        <v>2.4700000000000002</v>
      </c>
      <c r="I179" s="213"/>
      <c r="J179" s="214">
        <f>ROUND(I179*H179,2)</f>
        <v>0</v>
      </c>
      <c r="K179" s="210" t="s">
        <v>213</v>
      </c>
      <c r="L179" s="39"/>
      <c r="M179" s="215" t="s">
        <v>35</v>
      </c>
      <c r="N179" s="216" t="s">
        <v>47</v>
      </c>
      <c r="O179" s="64"/>
      <c r="P179" s="172">
        <f>O179*H179</f>
        <v>0</v>
      </c>
      <c r="Q179" s="172">
        <v>0</v>
      </c>
      <c r="R179" s="172">
        <f>Q179*H179</f>
        <v>0</v>
      </c>
      <c r="S179" s="172">
        <v>0</v>
      </c>
      <c r="T179" s="173">
        <f>S179*H179</f>
        <v>0</v>
      </c>
      <c r="U179" s="34"/>
      <c r="V179" s="34"/>
      <c r="W179" s="34"/>
      <c r="X179" s="34"/>
      <c r="Y179" s="34"/>
      <c r="Z179" s="34"/>
      <c r="AA179" s="34"/>
      <c r="AB179" s="34"/>
      <c r="AC179" s="34"/>
      <c r="AD179" s="34"/>
      <c r="AE179" s="34"/>
      <c r="AR179" s="174" t="s">
        <v>369</v>
      </c>
      <c r="AT179" s="174" t="s">
        <v>366</v>
      </c>
      <c r="AU179" s="174" t="s">
        <v>83</v>
      </c>
      <c r="AY179" s="17" t="s">
        <v>215</v>
      </c>
      <c r="BE179" s="175">
        <f>IF(N179="základní",J179,0)</f>
        <v>0</v>
      </c>
      <c r="BF179" s="175">
        <f>IF(N179="snížená",J179,0)</f>
        <v>0</v>
      </c>
      <c r="BG179" s="175">
        <f>IF(N179="zákl. přenesená",J179,0)</f>
        <v>0</v>
      </c>
      <c r="BH179" s="175">
        <f>IF(N179="sníž. přenesená",J179,0)</f>
        <v>0</v>
      </c>
      <c r="BI179" s="175">
        <f>IF(N179="nulová",J179,0)</f>
        <v>0</v>
      </c>
      <c r="BJ179" s="17" t="s">
        <v>83</v>
      </c>
      <c r="BK179" s="175">
        <f>ROUND(I179*H179,2)</f>
        <v>0</v>
      </c>
      <c r="BL179" s="17" t="s">
        <v>369</v>
      </c>
      <c r="BM179" s="174" t="s">
        <v>1172</v>
      </c>
    </row>
    <row r="180" spans="1:65" s="2" customFormat="1" ht="19.5" x14ac:dyDescent="0.2">
      <c r="A180" s="34"/>
      <c r="B180" s="35"/>
      <c r="C180" s="36"/>
      <c r="D180" s="176" t="s">
        <v>218</v>
      </c>
      <c r="E180" s="36"/>
      <c r="F180" s="177" t="s">
        <v>1168</v>
      </c>
      <c r="G180" s="36"/>
      <c r="H180" s="36"/>
      <c r="I180" s="178"/>
      <c r="J180" s="36"/>
      <c r="K180" s="36"/>
      <c r="L180" s="39"/>
      <c r="M180" s="179"/>
      <c r="N180" s="180"/>
      <c r="O180" s="64"/>
      <c r="P180" s="64"/>
      <c r="Q180" s="64"/>
      <c r="R180" s="64"/>
      <c r="S180" s="64"/>
      <c r="T180" s="65"/>
      <c r="U180" s="34"/>
      <c r="V180" s="34"/>
      <c r="W180" s="34"/>
      <c r="X180" s="34"/>
      <c r="Y180" s="34"/>
      <c r="Z180" s="34"/>
      <c r="AA180" s="34"/>
      <c r="AB180" s="34"/>
      <c r="AC180" s="34"/>
      <c r="AD180" s="34"/>
      <c r="AE180" s="34"/>
      <c r="AT180" s="17" t="s">
        <v>218</v>
      </c>
      <c r="AU180" s="17" t="s">
        <v>83</v>
      </c>
    </row>
    <row r="181" spans="1:65" s="12" customFormat="1" x14ac:dyDescent="0.2">
      <c r="B181" s="181"/>
      <c r="C181" s="182"/>
      <c r="D181" s="176" t="s">
        <v>220</v>
      </c>
      <c r="E181" s="183" t="s">
        <v>35</v>
      </c>
      <c r="F181" s="184" t="s">
        <v>1169</v>
      </c>
      <c r="G181" s="182"/>
      <c r="H181" s="185">
        <v>2.4700000000000002</v>
      </c>
      <c r="I181" s="186"/>
      <c r="J181" s="182"/>
      <c r="K181" s="182"/>
      <c r="L181" s="187"/>
      <c r="M181" s="188"/>
      <c r="N181" s="189"/>
      <c r="O181" s="189"/>
      <c r="P181" s="189"/>
      <c r="Q181" s="189"/>
      <c r="R181" s="189"/>
      <c r="S181" s="189"/>
      <c r="T181" s="190"/>
      <c r="AT181" s="191" t="s">
        <v>220</v>
      </c>
      <c r="AU181" s="191" t="s">
        <v>83</v>
      </c>
      <c r="AV181" s="12" t="s">
        <v>85</v>
      </c>
      <c r="AW181" s="12" t="s">
        <v>37</v>
      </c>
      <c r="AX181" s="12" t="s">
        <v>83</v>
      </c>
      <c r="AY181" s="191" t="s">
        <v>215</v>
      </c>
    </row>
    <row r="182" spans="1:65" s="2" customFormat="1" ht="44.25" customHeight="1" x14ac:dyDescent="0.2">
      <c r="A182" s="34"/>
      <c r="B182" s="35"/>
      <c r="C182" s="208" t="s">
        <v>378</v>
      </c>
      <c r="D182" s="208" t="s">
        <v>366</v>
      </c>
      <c r="E182" s="209" t="s">
        <v>579</v>
      </c>
      <c r="F182" s="210" t="s">
        <v>580</v>
      </c>
      <c r="G182" s="211" t="s">
        <v>353</v>
      </c>
      <c r="H182" s="212">
        <v>3.7959999999999998</v>
      </c>
      <c r="I182" s="213"/>
      <c r="J182" s="214">
        <f>ROUND(I182*H182,2)</f>
        <v>0</v>
      </c>
      <c r="K182" s="210" t="s">
        <v>213</v>
      </c>
      <c r="L182" s="39"/>
      <c r="M182" s="215" t="s">
        <v>35</v>
      </c>
      <c r="N182" s="216" t="s">
        <v>47</v>
      </c>
      <c r="O182" s="64"/>
      <c r="P182" s="172">
        <f>O182*H182</f>
        <v>0</v>
      </c>
      <c r="Q182" s="172">
        <v>0</v>
      </c>
      <c r="R182" s="172">
        <f>Q182*H182</f>
        <v>0</v>
      </c>
      <c r="S182" s="172">
        <v>0</v>
      </c>
      <c r="T182" s="173">
        <f>S182*H182</f>
        <v>0</v>
      </c>
      <c r="U182" s="34"/>
      <c r="V182" s="34"/>
      <c r="W182" s="34"/>
      <c r="X182" s="34"/>
      <c r="Y182" s="34"/>
      <c r="Z182" s="34"/>
      <c r="AA182" s="34"/>
      <c r="AB182" s="34"/>
      <c r="AC182" s="34"/>
      <c r="AD182" s="34"/>
      <c r="AE182" s="34"/>
      <c r="AR182" s="174" t="s">
        <v>369</v>
      </c>
      <c r="AT182" s="174" t="s">
        <v>366</v>
      </c>
      <c r="AU182" s="174" t="s">
        <v>83</v>
      </c>
      <c r="AY182" s="17" t="s">
        <v>215</v>
      </c>
      <c r="BE182" s="175">
        <f>IF(N182="základní",J182,0)</f>
        <v>0</v>
      </c>
      <c r="BF182" s="175">
        <f>IF(N182="snížená",J182,0)</f>
        <v>0</v>
      </c>
      <c r="BG182" s="175">
        <f>IF(N182="zákl. přenesená",J182,0)</f>
        <v>0</v>
      </c>
      <c r="BH182" s="175">
        <f>IF(N182="sníž. přenesená",J182,0)</f>
        <v>0</v>
      </c>
      <c r="BI182" s="175">
        <f>IF(N182="nulová",J182,0)</f>
        <v>0</v>
      </c>
      <c r="BJ182" s="17" t="s">
        <v>83</v>
      </c>
      <c r="BK182" s="175">
        <f>ROUND(I182*H182,2)</f>
        <v>0</v>
      </c>
      <c r="BL182" s="17" t="s">
        <v>369</v>
      </c>
      <c r="BM182" s="174" t="s">
        <v>1173</v>
      </c>
    </row>
    <row r="183" spans="1:65" s="2" customFormat="1" ht="19.5" x14ac:dyDescent="0.2">
      <c r="A183" s="34"/>
      <c r="B183" s="35"/>
      <c r="C183" s="36"/>
      <c r="D183" s="176" t="s">
        <v>218</v>
      </c>
      <c r="E183" s="36"/>
      <c r="F183" s="177" t="s">
        <v>1174</v>
      </c>
      <c r="G183" s="36"/>
      <c r="H183" s="36"/>
      <c r="I183" s="178"/>
      <c r="J183" s="36"/>
      <c r="K183" s="36"/>
      <c r="L183" s="39"/>
      <c r="M183" s="179"/>
      <c r="N183" s="180"/>
      <c r="O183" s="64"/>
      <c r="P183" s="64"/>
      <c r="Q183" s="64"/>
      <c r="R183" s="64"/>
      <c r="S183" s="64"/>
      <c r="T183" s="65"/>
      <c r="U183" s="34"/>
      <c r="V183" s="34"/>
      <c r="W183" s="34"/>
      <c r="X183" s="34"/>
      <c r="Y183" s="34"/>
      <c r="Z183" s="34"/>
      <c r="AA183" s="34"/>
      <c r="AB183" s="34"/>
      <c r="AC183" s="34"/>
      <c r="AD183" s="34"/>
      <c r="AE183" s="34"/>
      <c r="AT183" s="17" t="s">
        <v>218</v>
      </c>
      <c r="AU183" s="17" t="s">
        <v>83</v>
      </c>
    </row>
    <row r="184" spans="1:65" s="12" customFormat="1" x14ac:dyDescent="0.2">
      <c r="B184" s="181"/>
      <c r="C184" s="182"/>
      <c r="D184" s="176" t="s">
        <v>220</v>
      </c>
      <c r="E184" s="183" t="s">
        <v>35</v>
      </c>
      <c r="F184" s="184" t="s">
        <v>1175</v>
      </c>
      <c r="G184" s="182"/>
      <c r="H184" s="185">
        <v>3.7959999999999998</v>
      </c>
      <c r="I184" s="186"/>
      <c r="J184" s="182"/>
      <c r="K184" s="182"/>
      <c r="L184" s="187"/>
      <c r="M184" s="188"/>
      <c r="N184" s="189"/>
      <c r="O184" s="189"/>
      <c r="P184" s="189"/>
      <c r="Q184" s="189"/>
      <c r="R184" s="189"/>
      <c r="S184" s="189"/>
      <c r="T184" s="190"/>
      <c r="AT184" s="191" t="s">
        <v>220</v>
      </c>
      <c r="AU184" s="191" t="s">
        <v>83</v>
      </c>
      <c r="AV184" s="12" t="s">
        <v>85</v>
      </c>
      <c r="AW184" s="12" t="s">
        <v>37</v>
      </c>
      <c r="AX184" s="12" t="s">
        <v>83</v>
      </c>
      <c r="AY184" s="191" t="s">
        <v>215</v>
      </c>
    </row>
    <row r="185" spans="1:65" s="2" customFormat="1" ht="66.75" customHeight="1" x14ac:dyDescent="0.2">
      <c r="A185" s="34"/>
      <c r="B185" s="35"/>
      <c r="C185" s="208" t="s">
        <v>384</v>
      </c>
      <c r="D185" s="208" t="s">
        <v>366</v>
      </c>
      <c r="E185" s="209" t="s">
        <v>747</v>
      </c>
      <c r="F185" s="210" t="s">
        <v>748</v>
      </c>
      <c r="G185" s="211" t="s">
        <v>353</v>
      </c>
      <c r="H185" s="212">
        <v>3.7959999999999998</v>
      </c>
      <c r="I185" s="213"/>
      <c r="J185" s="214">
        <f>ROUND(I185*H185,2)</f>
        <v>0</v>
      </c>
      <c r="K185" s="210" t="s">
        <v>213</v>
      </c>
      <c r="L185" s="39"/>
      <c r="M185" s="215" t="s">
        <v>35</v>
      </c>
      <c r="N185" s="216" t="s">
        <v>47</v>
      </c>
      <c r="O185" s="64"/>
      <c r="P185" s="172">
        <f>O185*H185</f>
        <v>0</v>
      </c>
      <c r="Q185" s="172">
        <v>0</v>
      </c>
      <c r="R185" s="172">
        <f>Q185*H185</f>
        <v>0</v>
      </c>
      <c r="S185" s="172">
        <v>0</v>
      </c>
      <c r="T185" s="173">
        <f>S185*H185</f>
        <v>0</v>
      </c>
      <c r="U185" s="34"/>
      <c r="V185" s="34"/>
      <c r="W185" s="34"/>
      <c r="X185" s="34"/>
      <c r="Y185" s="34"/>
      <c r="Z185" s="34"/>
      <c r="AA185" s="34"/>
      <c r="AB185" s="34"/>
      <c r="AC185" s="34"/>
      <c r="AD185" s="34"/>
      <c r="AE185" s="34"/>
      <c r="AR185" s="174" t="s">
        <v>369</v>
      </c>
      <c r="AT185" s="174" t="s">
        <v>366</v>
      </c>
      <c r="AU185" s="174" t="s">
        <v>83</v>
      </c>
      <c r="AY185" s="17" t="s">
        <v>215</v>
      </c>
      <c r="BE185" s="175">
        <f>IF(N185="základní",J185,0)</f>
        <v>0</v>
      </c>
      <c r="BF185" s="175">
        <f>IF(N185="snížená",J185,0)</f>
        <v>0</v>
      </c>
      <c r="BG185" s="175">
        <f>IF(N185="zákl. přenesená",J185,0)</f>
        <v>0</v>
      </c>
      <c r="BH185" s="175">
        <f>IF(N185="sníž. přenesená",J185,0)</f>
        <v>0</v>
      </c>
      <c r="BI185" s="175">
        <f>IF(N185="nulová",J185,0)</f>
        <v>0</v>
      </c>
      <c r="BJ185" s="17" t="s">
        <v>83</v>
      </c>
      <c r="BK185" s="175">
        <f>ROUND(I185*H185,2)</f>
        <v>0</v>
      </c>
      <c r="BL185" s="17" t="s">
        <v>369</v>
      </c>
      <c r="BM185" s="174" t="s">
        <v>1176</v>
      </c>
    </row>
    <row r="186" spans="1:65" s="2" customFormat="1" ht="19.5" x14ac:dyDescent="0.2">
      <c r="A186" s="34"/>
      <c r="B186" s="35"/>
      <c r="C186" s="36"/>
      <c r="D186" s="176" t="s">
        <v>218</v>
      </c>
      <c r="E186" s="36"/>
      <c r="F186" s="177" t="s">
        <v>1174</v>
      </c>
      <c r="G186" s="36"/>
      <c r="H186" s="36"/>
      <c r="I186" s="178"/>
      <c r="J186" s="36"/>
      <c r="K186" s="36"/>
      <c r="L186" s="39"/>
      <c r="M186" s="179"/>
      <c r="N186" s="180"/>
      <c r="O186" s="64"/>
      <c r="P186" s="64"/>
      <c r="Q186" s="64"/>
      <c r="R186" s="64"/>
      <c r="S186" s="64"/>
      <c r="T186" s="65"/>
      <c r="U186" s="34"/>
      <c r="V186" s="34"/>
      <c r="W186" s="34"/>
      <c r="X186" s="34"/>
      <c r="Y186" s="34"/>
      <c r="Z186" s="34"/>
      <c r="AA186" s="34"/>
      <c r="AB186" s="34"/>
      <c r="AC186" s="34"/>
      <c r="AD186" s="34"/>
      <c r="AE186" s="34"/>
      <c r="AT186" s="17" t="s">
        <v>218</v>
      </c>
      <c r="AU186" s="17" t="s">
        <v>83</v>
      </c>
    </row>
    <row r="187" spans="1:65" s="12" customFormat="1" x14ac:dyDescent="0.2">
      <c r="B187" s="181"/>
      <c r="C187" s="182"/>
      <c r="D187" s="176" t="s">
        <v>220</v>
      </c>
      <c r="E187" s="183" t="s">
        <v>35</v>
      </c>
      <c r="F187" s="184" t="s">
        <v>1175</v>
      </c>
      <c r="G187" s="182"/>
      <c r="H187" s="185">
        <v>3.7959999999999998</v>
      </c>
      <c r="I187" s="186"/>
      <c r="J187" s="182"/>
      <c r="K187" s="182"/>
      <c r="L187" s="187"/>
      <c r="M187" s="188"/>
      <c r="N187" s="189"/>
      <c r="O187" s="189"/>
      <c r="P187" s="189"/>
      <c r="Q187" s="189"/>
      <c r="R187" s="189"/>
      <c r="S187" s="189"/>
      <c r="T187" s="190"/>
      <c r="AT187" s="191" t="s">
        <v>220</v>
      </c>
      <c r="AU187" s="191" t="s">
        <v>83</v>
      </c>
      <c r="AV187" s="12" t="s">
        <v>85</v>
      </c>
      <c r="AW187" s="12" t="s">
        <v>37</v>
      </c>
      <c r="AX187" s="12" t="s">
        <v>83</v>
      </c>
      <c r="AY187" s="191" t="s">
        <v>215</v>
      </c>
    </row>
    <row r="188" spans="1:65" s="2" customFormat="1" ht="44.25" customHeight="1" x14ac:dyDescent="0.2">
      <c r="A188" s="34"/>
      <c r="B188" s="35"/>
      <c r="C188" s="208" t="s">
        <v>388</v>
      </c>
      <c r="D188" s="208" t="s">
        <v>366</v>
      </c>
      <c r="E188" s="209" t="s">
        <v>968</v>
      </c>
      <c r="F188" s="210" t="s">
        <v>969</v>
      </c>
      <c r="G188" s="211" t="s">
        <v>353</v>
      </c>
      <c r="H188" s="212">
        <v>7.9690000000000003</v>
      </c>
      <c r="I188" s="213"/>
      <c r="J188" s="214">
        <f>ROUND(I188*H188,2)</f>
        <v>0</v>
      </c>
      <c r="K188" s="210" t="s">
        <v>213</v>
      </c>
      <c r="L188" s="39"/>
      <c r="M188" s="215" t="s">
        <v>35</v>
      </c>
      <c r="N188" s="216" t="s">
        <v>47</v>
      </c>
      <c r="O188" s="64"/>
      <c r="P188" s="172">
        <f>O188*H188</f>
        <v>0</v>
      </c>
      <c r="Q188" s="172">
        <v>0</v>
      </c>
      <c r="R188" s="172">
        <f>Q188*H188</f>
        <v>0</v>
      </c>
      <c r="S188" s="172">
        <v>0</v>
      </c>
      <c r="T188" s="173">
        <f>S188*H188</f>
        <v>0</v>
      </c>
      <c r="U188" s="34"/>
      <c r="V188" s="34"/>
      <c r="W188" s="34"/>
      <c r="X188" s="34"/>
      <c r="Y188" s="34"/>
      <c r="Z188" s="34"/>
      <c r="AA188" s="34"/>
      <c r="AB188" s="34"/>
      <c r="AC188" s="34"/>
      <c r="AD188" s="34"/>
      <c r="AE188" s="34"/>
      <c r="AR188" s="174" t="s">
        <v>369</v>
      </c>
      <c r="AT188" s="174" t="s">
        <v>366</v>
      </c>
      <c r="AU188" s="174" t="s">
        <v>83</v>
      </c>
      <c r="AY188" s="17" t="s">
        <v>215</v>
      </c>
      <c r="BE188" s="175">
        <f>IF(N188="základní",J188,0)</f>
        <v>0</v>
      </c>
      <c r="BF188" s="175">
        <f>IF(N188="snížená",J188,0)</f>
        <v>0</v>
      </c>
      <c r="BG188" s="175">
        <f>IF(N188="zákl. přenesená",J188,0)</f>
        <v>0</v>
      </c>
      <c r="BH188" s="175">
        <f>IF(N188="sníž. přenesená",J188,0)</f>
        <v>0</v>
      </c>
      <c r="BI188" s="175">
        <f>IF(N188="nulová",J188,0)</f>
        <v>0</v>
      </c>
      <c r="BJ188" s="17" t="s">
        <v>83</v>
      </c>
      <c r="BK188" s="175">
        <f>ROUND(I188*H188,2)</f>
        <v>0</v>
      </c>
      <c r="BL188" s="17" t="s">
        <v>369</v>
      </c>
      <c r="BM188" s="174" t="s">
        <v>970</v>
      </c>
    </row>
    <row r="189" spans="1:65" s="2" customFormat="1" ht="19.5" x14ac:dyDescent="0.2">
      <c r="A189" s="34"/>
      <c r="B189" s="35"/>
      <c r="C189" s="36"/>
      <c r="D189" s="176" t="s">
        <v>218</v>
      </c>
      <c r="E189" s="36"/>
      <c r="F189" s="177" t="s">
        <v>1177</v>
      </c>
      <c r="G189" s="36"/>
      <c r="H189" s="36"/>
      <c r="I189" s="178"/>
      <c r="J189" s="36"/>
      <c r="K189" s="36"/>
      <c r="L189" s="39"/>
      <c r="M189" s="179"/>
      <c r="N189" s="180"/>
      <c r="O189" s="64"/>
      <c r="P189" s="64"/>
      <c r="Q189" s="64"/>
      <c r="R189" s="64"/>
      <c r="S189" s="64"/>
      <c r="T189" s="65"/>
      <c r="U189" s="34"/>
      <c r="V189" s="34"/>
      <c r="W189" s="34"/>
      <c r="X189" s="34"/>
      <c r="Y189" s="34"/>
      <c r="Z189" s="34"/>
      <c r="AA189" s="34"/>
      <c r="AB189" s="34"/>
      <c r="AC189" s="34"/>
      <c r="AD189" s="34"/>
      <c r="AE189" s="34"/>
      <c r="AT189" s="17" t="s">
        <v>218</v>
      </c>
      <c r="AU189" s="17" t="s">
        <v>83</v>
      </c>
    </row>
    <row r="190" spans="1:65" s="12" customFormat="1" x14ac:dyDescent="0.2">
      <c r="B190" s="181"/>
      <c r="C190" s="182"/>
      <c r="D190" s="176" t="s">
        <v>220</v>
      </c>
      <c r="E190" s="183" t="s">
        <v>35</v>
      </c>
      <c r="F190" s="184" t="s">
        <v>1178</v>
      </c>
      <c r="G190" s="182"/>
      <c r="H190" s="185">
        <v>7.9690000000000003</v>
      </c>
      <c r="I190" s="186"/>
      <c r="J190" s="182"/>
      <c r="K190" s="182"/>
      <c r="L190" s="187"/>
      <c r="M190" s="188"/>
      <c r="N190" s="189"/>
      <c r="O190" s="189"/>
      <c r="P190" s="189"/>
      <c r="Q190" s="189"/>
      <c r="R190" s="189"/>
      <c r="S190" s="189"/>
      <c r="T190" s="190"/>
      <c r="AT190" s="191" t="s">
        <v>220</v>
      </c>
      <c r="AU190" s="191" t="s">
        <v>83</v>
      </c>
      <c r="AV190" s="12" t="s">
        <v>85</v>
      </c>
      <c r="AW190" s="12" t="s">
        <v>37</v>
      </c>
      <c r="AX190" s="12" t="s">
        <v>83</v>
      </c>
      <c r="AY190" s="191" t="s">
        <v>215</v>
      </c>
    </row>
    <row r="191" spans="1:65" s="2" customFormat="1" ht="60" x14ac:dyDescent="0.2">
      <c r="A191" s="34"/>
      <c r="B191" s="35"/>
      <c r="C191" s="208" t="s">
        <v>393</v>
      </c>
      <c r="D191" s="208" t="s">
        <v>366</v>
      </c>
      <c r="E191" s="209" t="s">
        <v>1179</v>
      </c>
      <c r="F191" s="210" t="s">
        <v>1180</v>
      </c>
      <c r="G191" s="211" t="s">
        <v>353</v>
      </c>
      <c r="H191" s="212">
        <v>7.9690000000000003</v>
      </c>
      <c r="I191" s="213"/>
      <c r="J191" s="214">
        <f>ROUND(I191*H191,2)</f>
        <v>0</v>
      </c>
      <c r="K191" s="210" t="s">
        <v>213</v>
      </c>
      <c r="L191" s="39"/>
      <c r="M191" s="215" t="s">
        <v>35</v>
      </c>
      <c r="N191" s="216" t="s">
        <v>47</v>
      </c>
      <c r="O191" s="64"/>
      <c r="P191" s="172">
        <f>O191*H191</f>
        <v>0</v>
      </c>
      <c r="Q191" s="172">
        <v>0</v>
      </c>
      <c r="R191" s="172">
        <f>Q191*H191</f>
        <v>0</v>
      </c>
      <c r="S191" s="172">
        <v>0</v>
      </c>
      <c r="T191" s="173">
        <f>S191*H191</f>
        <v>0</v>
      </c>
      <c r="U191" s="34"/>
      <c r="V191" s="34"/>
      <c r="W191" s="34"/>
      <c r="X191" s="34"/>
      <c r="Y191" s="34"/>
      <c r="Z191" s="34"/>
      <c r="AA191" s="34"/>
      <c r="AB191" s="34"/>
      <c r="AC191" s="34"/>
      <c r="AD191" s="34"/>
      <c r="AE191" s="34"/>
      <c r="AR191" s="174" t="s">
        <v>369</v>
      </c>
      <c r="AT191" s="174" t="s">
        <v>366</v>
      </c>
      <c r="AU191" s="174" t="s">
        <v>83</v>
      </c>
      <c r="AY191" s="17" t="s">
        <v>215</v>
      </c>
      <c r="BE191" s="175">
        <f>IF(N191="základní",J191,0)</f>
        <v>0</v>
      </c>
      <c r="BF191" s="175">
        <f>IF(N191="snížená",J191,0)</f>
        <v>0</v>
      </c>
      <c r="BG191" s="175">
        <f>IF(N191="zákl. přenesená",J191,0)</f>
        <v>0</v>
      </c>
      <c r="BH191" s="175">
        <f>IF(N191="sníž. přenesená",J191,0)</f>
        <v>0</v>
      </c>
      <c r="BI191" s="175">
        <f>IF(N191="nulová",J191,0)</f>
        <v>0</v>
      </c>
      <c r="BJ191" s="17" t="s">
        <v>83</v>
      </c>
      <c r="BK191" s="175">
        <f>ROUND(I191*H191,2)</f>
        <v>0</v>
      </c>
      <c r="BL191" s="17" t="s">
        <v>369</v>
      </c>
      <c r="BM191" s="174" t="s">
        <v>1181</v>
      </c>
    </row>
    <row r="192" spans="1:65" s="2" customFormat="1" ht="19.5" x14ac:dyDescent="0.2">
      <c r="A192" s="34"/>
      <c r="B192" s="35"/>
      <c r="C192" s="36"/>
      <c r="D192" s="176" t="s">
        <v>218</v>
      </c>
      <c r="E192" s="36"/>
      <c r="F192" s="177" t="s">
        <v>1177</v>
      </c>
      <c r="G192" s="36"/>
      <c r="H192" s="36"/>
      <c r="I192" s="178"/>
      <c r="J192" s="36"/>
      <c r="K192" s="36"/>
      <c r="L192" s="39"/>
      <c r="M192" s="179"/>
      <c r="N192" s="180"/>
      <c r="O192" s="64"/>
      <c r="P192" s="64"/>
      <c r="Q192" s="64"/>
      <c r="R192" s="64"/>
      <c r="S192" s="64"/>
      <c r="T192" s="65"/>
      <c r="U192" s="34"/>
      <c r="V192" s="34"/>
      <c r="W192" s="34"/>
      <c r="X192" s="34"/>
      <c r="Y192" s="34"/>
      <c r="Z192" s="34"/>
      <c r="AA192" s="34"/>
      <c r="AB192" s="34"/>
      <c r="AC192" s="34"/>
      <c r="AD192" s="34"/>
      <c r="AE192" s="34"/>
      <c r="AT192" s="17" t="s">
        <v>218</v>
      </c>
      <c r="AU192" s="17" t="s">
        <v>83</v>
      </c>
    </row>
    <row r="193" spans="1:65" s="12" customFormat="1" x14ac:dyDescent="0.2">
      <c r="B193" s="181"/>
      <c r="C193" s="182"/>
      <c r="D193" s="176" t="s">
        <v>220</v>
      </c>
      <c r="E193" s="183" t="s">
        <v>35</v>
      </c>
      <c r="F193" s="184" t="s">
        <v>1178</v>
      </c>
      <c r="G193" s="182"/>
      <c r="H193" s="185">
        <v>7.9690000000000003</v>
      </c>
      <c r="I193" s="186"/>
      <c r="J193" s="182"/>
      <c r="K193" s="182"/>
      <c r="L193" s="187"/>
      <c r="M193" s="188"/>
      <c r="N193" s="189"/>
      <c r="O193" s="189"/>
      <c r="P193" s="189"/>
      <c r="Q193" s="189"/>
      <c r="R193" s="189"/>
      <c r="S193" s="189"/>
      <c r="T193" s="190"/>
      <c r="AT193" s="191" t="s">
        <v>220</v>
      </c>
      <c r="AU193" s="191" t="s">
        <v>83</v>
      </c>
      <c r="AV193" s="12" t="s">
        <v>85</v>
      </c>
      <c r="AW193" s="12" t="s">
        <v>37</v>
      </c>
      <c r="AX193" s="12" t="s">
        <v>83</v>
      </c>
      <c r="AY193" s="191" t="s">
        <v>215</v>
      </c>
    </row>
    <row r="194" spans="1:65" s="2" customFormat="1" ht="60" x14ac:dyDescent="0.2">
      <c r="A194" s="34"/>
      <c r="B194" s="35"/>
      <c r="C194" s="208" t="s">
        <v>399</v>
      </c>
      <c r="D194" s="208" t="s">
        <v>366</v>
      </c>
      <c r="E194" s="209" t="s">
        <v>573</v>
      </c>
      <c r="F194" s="210" t="s">
        <v>574</v>
      </c>
      <c r="G194" s="211" t="s">
        <v>353</v>
      </c>
      <c r="H194" s="212">
        <v>5.5529999999999999</v>
      </c>
      <c r="I194" s="213"/>
      <c r="J194" s="214">
        <f>ROUND(I194*H194,2)</f>
        <v>0</v>
      </c>
      <c r="K194" s="210" t="s">
        <v>213</v>
      </c>
      <c r="L194" s="39"/>
      <c r="M194" s="215" t="s">
        <v>35</v>
      </c>
      <c r="N194" s="216" t="s">
        <v>47</v>
      </c>
      <c r="O194" s="64"/>
      <c r="P194" s="172">
        <f>O194*H194</f>
        <v>0</v>
      </c>
      <c r="Q194" s="172">
        <v>0</v>
      </c>
      <c r="R194" s="172">
        <f>Q194*H194</f>
        <v>0</v>
      </c>
      <c r="S194" s="172">
        <v>0</v>
      </c>
      <c r="T194" s="173">
        <f>S194*H194</f>
        <v>0</v>
      </c>
      <c r="U194" s="34"/>
      <c r="V194" s="34"/>
      <c r="W194" s="34"/>
      <c r="X194" s="34"/>
      <c r="Y194" s="34"/>
      <c r="Z194" s="34"/>
      <c r="AA194" s="34"/>
      <c r="AB194" s="34"/>
      <c r="AC194" s="34"/>
      <c r="AD194" s="34"/>
      <c r="AE194" s="34"/>
      <c r="AR194" s="174" t="s">
        <v>369</v>
      </c>
      <c r="AT194" s="174" t="s">
        <v>366</v>
      </c>
      <c r="AU194" s="174" t="s">
        <v>83</v>
      </c>
      <c r="AY194" s="17" t="s">
        <v>215</v>
      </c>
      <c r="BE194" s="175">
        <f>IF(N194="základní",J194,0)</f>
        <v>0</v>
      </c>
      <c r="BF194" s="175">
        <f>IF(N194="snížená",J194,0)</f>
        <v>0</v>
      </c>
      <c r="BG194" s="175">
        <f>IF(N194="zákl. přenesená",J194,0)</f>
        <v>0</v>
      </c>
      <c r="BH194" s="175">
        <f>IF(N194="sníž. přenesená",J194,0)</f>
        <v>0</v>
      </c>
      <c r="BI194" s="175">
        <f>IF(N194="nulová",J194,0)</f>
        <v>0</v>
      </c>
      <c r="BJ194" s="17" t="s">
        <v>83</v>
      </c>
      <c r="BK194" s="175">
        <f>ROUND(I194*H194,2)</f>
        <v>0</v>
      </c>
      <c r="BL194" s="17" t="s">
        <v>369</v>
      </c>
      <c r="BM194" s="174" t="s">
        <v>575</v>
      </c>
    </row>
    <row r="195" spans="1:65" s="2" customFormat="1" ht="19.5" x14ac:dyDescent="0.2">
      <c r="A195" s="34"/>
      <c r="B195" s="35"/>
      <c r="C195" s="36"/>
      <c r="D195" s="176" t="s">
        <v>218</v>
      </c>
      <c r="E195" s="36"/>
      <c r="F195" s="177" t="s">
        <v>576</v>
      </c>
      <c r="G195" s="36"/>
      <c r="H195" s="36"/>
      <c r="I195" s="178"/>
      <c r="J195" s="36"/>
      <c r="K195" s="36"/>
      <c r="L195" s="39"/>
      <c r="M195" s="179"/>
      <c r="N195" s="180"/>
      <c r="O195" s="64"/>
      <c r="P195" s="64"/>
      <c r="Q195" s="64"/>
      <c r="R195" s="64"/>
      <c r="S195" s="64"/>
      <c r="T195" s="65"/>
      <c r="U195" s="34"/>
      <c r="V195" s="34"/>
      <c r="W195" s="34"/>
      <c r="X195" s="34"/>
      <c r="Y195" s="34"/>
      <c r="Z195" s="34"/>
      <c r="AA195" s="34"/>
      <c r="AB195" s="34"/>
      <c r="AC195" s="34"/>
      <c r="AD195" s="34"/>
      <c r="AE195" s="34"/>
      <c r="AT195" s="17" t="s">
        <v>218</v>
      </c>
      <c r="AU195" s="17" t="s">
        <v>83</v>
      </c>
    </row>
    <row r="196" spans="1:65" s="12" customFormat="1" x14ac:dyDescent="0.2">
      <c r="B196" s="181"/>
      <c r="C196" s="182"/>
      <c r="D196" s="176" t="s">
        <v>220</v>
      </c>
      <c r="E196" s="183" t="s">
        <v>35</v>
      </c>
      <c r="F196" s="184" t="s">
        <v>1182</v>
      </c>
      <c r="G196" s="182"/>
      <c r="H196" s="185">
        <v>5.5529999999999999</v>
      </c>
      <c r="I196" s="186"/>
      <c r="J196" s="182"/>
      <c r="K196" s="182"/>
      <c r="L196" s="187"/>
      <c r="M196" s="188"/>
      <c r="N196" s="189"/>
      <c r="O196" s="189"/>
      <c r="P196" s="189"/>
      <c r="Q196" s="189"/>
      <c r="R196" s="189"/>
      <c r="S196" s="189"/>
      <c r="T196" s="190"/>
      <c r="AT196" s="191" t="s">
        <v>220</v>
      </c>
      <c r="AU196" s="191" t="s">
        <v>83</v>
      </c>
      <c r="AV196" s="12" t="s">
        <v>85</v>
      </c>
      <c r="AW196" s="12" t="s">
        <v>37</v>
      </c>
      <c r="AX196" s="12" t="s">
        <v>83</v>
      </c>
      <c r="AY196" s="191" t="s">
        <v>215</v>
      </c>
    </row>
    <row r="197" spans="1:65" s="2" customFormat="1" ht="44.25" customHeight="1" x14ac:dyDescent="0.2">
      <c r="A197" s="34"/>
      <c r="B197" s="35"/>
      <c r="C197" s="208" t="s">
        <v>405</v>
      </c>
      <c r="D197" s="208" t="s">
        <v>366</v>
      </c>
      <c r="E197" s="209" t="s">
        <v>579</v>
      </c>
      <c r="F197" s="210" t="s">
        <v>580</v>
      </c>
      <c r="G197" s="211" t="s">
        <v>353</v>
      </c>
      <c r="H197" s="212">
        <v>30.498000000000001</v>
      </c>
      <c r="I197" s="213"/>
      <c r="J197" s="214">
        <f>ROUND(I197*H197,2)</f>
        <v>0</v>
      </c>
      <c r="K197" s="210" t="s">
        <v>213</v>
      </c>
      <c r="L197" s="39"/>
      <c r="M197" s="215" t="s">
        <v>35</v>
      </c>
      <c r="N197" s="216" t="s">
        <v>47</v>
      </c>
      <c r="O197" s="64"/>
      <c r="P197" s="172">
        <f>O197*H197</f>
        <v>0</v>
      </c>
      <c r="Q197" s="172">
        <v>0</v>
      </c>
      <c r="R197" s="172">
        <f>Q197*H197</f>
        <v>0</v>
      </c>
      <c r="S197" s="172">
        <v>0</v>
      </c>
      <c r="T197" s="173">
        <f>S197*H197</f>
        <v>0</v>
      </c>
      <c r="U197" s="34"/>
      <c r="V197" s="34"/>
      <c r="W197" s="34"/>
      <c r="X197" s="34"/>
      <c r="Y197" s="34"/>
      <c r="Z197" s="34"/>
      <c r="AA197" s="34"/>
      <c r="AB197" s="34"/>
      <c r="AC197" s="34"/>
      <c r="AD197" s="34"/>
      <c r="AE197" s="34"/>
      <c r="AR197" s="174" t="s">
        <v>369</v>
      </c>
      <c r="AT197" s="174" t="s">
        <v>366</v>
      </c>
      <c r="AU197" s="174" t="s">
        <v>83</v>
      </c>
      <c r="AY197" s="17" t="s">
        <v>215</v>
      </c>
      <c r="BE197" s="175">
        <f>IF(N197="základní",J197,0)</f>
        <v>0</v>
      </c>
      <c r="BF197" s="175">
        <f>IF(N197="snížená",J197,0)</f>
        <v>0</v>
      </c>
      <c r="BG197" s="175">
        <f>IF(N197="zákl. přenesená",J197,0)</f>
        <v>0</v>
      </c>
      <c r="BH197" s="175">
        <f>IF(N197="sníž. přenesená",J197,0)</f>
        <v>0</v>
      </c>
      <c r="BI197" s="175">
        <f>IF(N197="nulová",J197,0)</f>
        <v>0</v>
      </c>
      <c r="BJ197" s="17" t="s">
        <v>83</v>
      </c>
      <c r="BK197" s="175">
        <f>ROUND(I197*H197,2)</f>
        <v>0</v>
      </c>
      <c r="BL197" s="17" t="s">
        <v>369</v>
      </c>
      <c r="BM197" s="174" t="s">
        <v>977</v>
      </c>
    </row>
    <row r="198" spans="1:65" s="2" customFormat="1" ht="19.5" x14ac:dyDescent="0.2">
      <c r="A198" s="34"/>
      <c r="B198" s="35"/>
      <c r="C198" s="36"/>
      <c r="D198" s="176" t="s">
        <v>218</v>
      </c>
      <c r="E198" s="36"/>
      <c r="F198" s="177" t="s">
        <v>1183</v>
      </c>
      <c r="G198" s="36"/>
      <c r="H198" s="36"/>
      <c r="I198" s="178"/>
      <c r="J198" s="36"/>
      <c r="K198" s="36"/>
      <c r="L198" s="39"/>
      <c r="M198" s="179"/>
      <c r="N198" s="180"/>
      <c r="O198" s="64"/>
      <c r="P198" s="64"/>
      <c r="Q198" s="64"/>
      <c r="R198" s="64"/>
      <c r="S198" s="64"/>
      <c r="T198" s="65"/>
      <c r="U198" s="34"/>
      <c r="V198" s="34"/>
      <c r="W198" s="34"/>
      <c r="X198" s="34"/>
      <c r="Y198" s="34"/>
      <c r="Z198" s="34"/>
      <c r="AA198" s="34"/>
      <c r="AB198" s="34"/>
      <c r="AC198" s="34"/>
      <c r="AD198" s="34"/>
      <c r="AE198" s="34"/>
      <c r="AT198" s="17" t="s">
        <v>218</v>
      </c>
      <c r="AU198" s="17" t="s">
        <v>83</v>
      </c>
    </row>
    <row r="199" spans="1:65" s="12" customFormat="1" x14ac:dyDescent="0.2">
      <c r="B199" s="181"/>
      <c r="C199" s="182"/>
      <c r="D199" s="176" t="s">
        <v>220</v>
      </c>
      <c r="E199" s="183" t="s">
        <v>35</v>
      </c>
      <c r="F199" s="184" t="s">
        <v>1184</v>
      </c>
      <c r="G199" s="182"/>
      <c r="H199" s="185">
        <v>30.498000000000001</v>
      </c>
      <c r="I199" s="186"/>
      <c r="J199" s="182"/>
      <c r="K199" s="182"/>
      <c r="L199" s="187"/>
      <c r="M199" s="188"/>
      <c r="N199" s="189"/>
      <c r="O199" s="189"/>
      <c r="P199" s="189"/>
      <c r="Q199" s="189"/>
      <c r="R199" s="189"/>
      <c r="S199" s="189"/>
      <c r="T199" s="190"/>
      <c r="AT199" s="191" t="s">
        <v>220</v>
      </c>
      <c r="AU199" s="191" t="s">
        <v>83</v>
      </c>
      <c r="AV199" s="12" t="s">
        <v>85</v>
      </c>
      <c r="AW199" s="12" t="s">
        <v>37</v>
      </c>
      <c r="AX199" s="12" t="s">
        <v>83</v>
      </c>
      <c r="AY199" s="191" t="s">
        <v>215</v>
      </c>
    </row>
    <row r="200" spans="1:65" s="2" customFormat="1" ht="66.75" customHeight="1" x14ac:dyDescent="0.2">
      <c r="A200" s="34"/>
      <c r="B200" s="35"/>
      <c r="C200" s="208" t="s">
        <v>410</v>
      </c>
      <c r="D200" s="208" t="s">
        <v>366</v>
      </c>
      <c r="E200" s="209" t="s">
        <v>958</v>
      </c>
      <c r="F200" s="210" t="s">
        <v>959</v>
      </c>
      <c r="G200" s="211" t="s">
        <v>353</v>
      </c>
      <c r="H200" s="212">
        <v>30.498000000000001</v>
      </c>
      <c r="I200" s="213"/>
      <c r="J200" s="214">
        <f>ROUND(I200*H200,2)</f>
        <v>0</v>
      </c>
      <c r="K200" s="210" t="s">
        <v>213</v>
      </c>
      <c r="L200" s="39"/>
      <c r="M200" s="215" t="s">
        <v>35</v>
      </c>
      <c r="N200" s="216" t="s">
        <v>47</v>
      </c>
      <c r="O200" s="64"/>
      <c r="P200" s="172">
        <f>O200*H200</f>
        <v>0</v>
      </c>
      <c r="Q200" s="172">
        <v>0</v>
      </c>
      <c r="R200" s="172">
        <f>Q200*H200</f>
        <v>0</v>
      </c>
      <c r="S200" s="172">
        <v>0</v>
      </c>
      <c r="T200" s="173">
        <f>S200*H200</f>
        <v>0</v>
      </c>
      <c r="U200" s="34"/>
      <c r="V200" s="34"/>
      <c r="W200" s="34"/>
      <c r="X200" s="34"/>
      <c r="Y200" s="34"/>
      <c r="Z200" s="34"/>
      <c r="AA200" s="34"/>
      <c r="AB200" s="34"/>
      <c r="AC200" s="34"/>
      <c r="AD200" s="34"/>
      <c r="AE200" s="34"/>
      <c r="AR200" s="174" t="s">
        <v>369</v>
      </c>
      <c r="AT200" s="174" t="s">
        <v>366</v>
      </c>
      <c r="AU200" s="174" t="s">
        <v>83</v>
      </c>
      <c r="AY200" s="17" t="s">
        <v>215</v>
      </c>
      <c r="BE200" s="175">
        <f>IF(N200="základní",J200,0)</f>
        <v>0</v>
      </c>
      <c r="BF200" s="175">
        <f>IF(N200="snížená",J200,0)</f>
        <v>0</v>
      </c>
      <c r="BG200" s="175">
        <f>IF(N200="zákl. přenesená",J200,0)</f>
        <v>0</v>
      </c>
      <c r="BH200" s="175">
        <f>IF(N200="sníž. přenesená",J200,0)</f>
        <v>0</v>
      </c>
      <c r="BI200" s="175">
        <f>IF(N200="nulová",J200,0)</f>
        <v>0</v>
      </c>
      <c r="BJ200" s="17" t="s">
        <v>83</v>
      </c>
      <c r="BK200" s="175">
        <f>ROUND(I200*H200,2)</f>
        <v>0</v>
      </c>
      <c r="BL200" s="17" t="s">
        <v>369</v>
      </c>
      <c r="BM200" s="174" t="s">
        <v>1185</v>
      </c>
    </row>
    <row r="201" spans="1:65" s="2" customFormat="1" ht="19.5" x14ac:dyDescent="0.2">
      <c r="A201" s="34"/>
      <c r="B201" s="35"/>
      <c r="C201" s="36"/>
      <c r="D201" s="176" t="s">
        <v>218</v>
      </c>
      <c r="E201" s="36"/>
      <c r="F201" s="177" t="s">
        <v>1186</v>
      </c>
      <c r="G201" s="36"/>
      <c r="H201" s="36"/>
      <c r="I201" s="178"/>
      <c r="J201" s="36"/>
      <c r="K201" s="36"/>
      <c r="L201" s="39"/>
      <c r="M201" s="179"/>
      <c r="N201" s="180"/>
      <c r="O201" s="64"/>
      <c r="P201" s="64"/>
      <c r="Q201" s="64"/>
      <c r="R201" s="64"/>
      <c r="S201" s="64"/>
      <c r="T201" s="65"/>
      <c r="U201" s="34"/>
      <c r="V201" s="34"/>
      <c r="W201" s="34"/>
      <c r="X201" s="34"/>
      <c r="Y201" s="34"/>
      <c r="Z201" s="34"/>
      <c r="AA201" s="34"/>
      <c r="AB201" s="34"/>
      <c r="AC201" s="34"/>
      <c r="AD201" s="34"/>
      <c r="AE201" s="34"/>
      <c r="AT201" s="17" t="s">
        <v>218</v>
      </c>
      <c r="AU201" s="17" t="s">
        <v>83</v>
      </c>
    </row>
    <row r="202" spans="1:65" s="12" customFormat="1" x14ac:dyDescent="0.2">
      <c r="B202" s="181"/>
      <c r="C202" s="182"/>
      <c r="D202" s="176" t="s">
        <v>220</v>
      </c>
      <c r="E202" s="183" t="s">
        <v>35</v>
      </c>
      <c r="F202" s="184" t="s">
        <v>1187</v>
      </c>
      <c r="G202" s="182"/>
      <c r="H202" s="185">
        <v>30.498000000000001</v>
      </c>
      <c r="I202" s="186"/>
      <c r="J202" s="182"/>
      <c r="K202" s="182"/>
      <c r="L202" s="187"/>
      <c r="M202" s="188"/>
      <c r="N202" s="189"/>
      <c r="O202" s="189"/>
      <c r="P202" s="189"/>
      <c r="Q202" s="189"/>
      <c r="R202" s="189"/>
      <c r="S202" s="189"/>
      <c r="T202" s="190"/>
      <c r="AT202" s="191" t="s">
        <v>220</v>
      </c>
      <c r="AU202" s="191" t="s">
        <v>83</v>
      </c>
      <c r="AV202" s="12" t="s">
        <v>85</v>
      </c>
      <c r="AW202" s="12" t="s">
        <v>37</v>
      </c>
      <c r="AX202" s="12" t="s">
        <v>83</v>
      </c>
      <c r="AY202" s="191" t="s">
        <v>215</v>
      </c>
    </row>
    <row r="203" spans="1:65" s="2" customFormat="1" ht="60" x14ac:dyDescent="0.2">
      <c r="A203" s="34"/>
      <c r="B203" s="35"/>
      <c r="C203" s="208" t="s">
        <v>415</v>
      </c>
      <c r="D203" s="208" t="s">
        <v>366</v>
      </c>
      <c r="E203" s="209" t="s">
        <v>983</v>
      </c>
      <c r="F203" s="210" t="s">
        <v>984</v>
      </c>
      <c r="G203" s="211" t="s">
        <v>353</v>
      </c>
      <c r="H203" s="212">
        <v>12.846</v>
      </c>
      <c r="I203" s="213"/>
      <c r="J203" s="214">
        <f>ROUND(I203*H203,2)</f>
        <v>0</v>
      </c>
      <c r="K203" s="210" t="s">
        <v>213</v>
      </c>
      <c r="L203" s="39"/>
      <c r="M203" s="215" t="s">
        <v>35</v>
      </c>
      <c r="N203" s="216" t="s">
        <v>47</v>
      </c>
      <c r="O203" s="64"/>
      <c r="P203" s="172">
        <f>O203*H203</f>
        <v>0</v>
      </c>
      <c r="Q203" s="172">
        <v>0</v>
      </c>
      <c r="R203" s="172">
        <f>Q203*H203</f>
        <v>0</v>
      </c>
      <c r="S203" s="172">
        <v>0</v>
      </c>
      <c r="T203" s="173">
        <f>S203*H203</f>
        <v>0</v>
      </c>
      <c r="U203" s="34"/>
      <c r="V203" s="34"/>
      <c r="W203" s="34"/>
      <c r="X203" s="34"/>
      <c r="Y203" s="34"/>
      <c r="Z203" s="34"/>
      <c r="AA203" s="34"/>
      <c r="AB203" s="34"/>
      <c r="AC203" s="34"/>
      <c r="AD203" s="34"/>
      <c r="AE203" s="34"/>
      <c r="AR203" s="174" t="s">
        <v>369</v>
      </c>
      <c r="AT203" s="174" t="s">
        <v>366</v>
      </c>
      <c r="AU203" s="174" t="s">
        <v>83</v>
      </c>
      <c r="AY203" s="17" t="s">
        <v>215</v>
      </c>
      <c r="BE203" s="175">
        <f>IF(N203="základní",J203,0)</f>
        <v>0</v>
      </c>
      <c r="BF203" s="175">
        <f>IF(N203="snížená",J203,0)</f>
        <v>0</v>
      </c>
      <c r="BG203" s="175">
        <f>IF(N203="zákl. přenesená",J203,0)</f>
        <v>0</v>
      </c>
      <c r="BH203" s="175">
        <f>IF(N203="sníž. přenesená",J203,0)</f>
        <v>0</v>
      </c>
      <c r="BI203" s="175">
        <f>IF(N203="nulová",J203,0)</f>
        <v>0</v>
      </c>
      <c r="BJ203" s="17" t="s">
        <v>83</v>
      </c>
      <c r="BK203" s="175">
        <f>ROUND(I203*H203,2)</f>
        <v>0</v>
      </c>
      <c r="BL203" s="17" t="s">
        <v>369</v>
      </c>
      <c r="BM203" s="174" t="s">
        <v>985</v>
      </c>
    </row>
    <row r="204" spans="1:65" s="2" customFormat="1" ht="19.5" x14ac:dyDescent="0.2">
      <c r="A204" s="34"/>
      <c r="B204" s="35"/>
      <c r="C204" s="36"/>
      <c r="D204" s="176" t="s">
        <v>218</v>
      </c>
      <c r="E204" s="36"/>
      <c r="F204" s="177" t="s">
        <v>1188</v>
      </c>
      <c r="G204" s="36"/>
      <c r="H204" s="36"/>
      <c r="I204" s="178"/>
      <c r="J204" s="36"/>
      <c r="K204" s="36"/>
      <c r="L204" s="39"/>
      <c r="M204" s="179"/>
      <c r="N204" s="180"/>
      <c r="O204" s="64"/>
      <c r="P204" s="64"/>
      <c r="Q204" s="64"/>
      <c r="R204" s="64"/>
      <c r="S204" s="64"/>
      <c r="T204" s="65"/>
      <c r="U204" s="34"/>
      <c r="V204" s="34"/>
      <c r="W204" s="34"/>
      <c r="X204" s="34"/>
      <c r="Y204" s="34"/>
      <c r="Z204" s="34"/>
      <c r="AA204" s="34"/>
      <c r="AB204" s="34"/>
      <c r="AC204" s="34"/>
      <c r="AD204" s="34"/>
      <c r="AE204" s="34"/>
      <c r="AT204" s="17" t="s">
        <v>218</v>
      </c>
      <c r="AU204" s="17" t="s">
        <v>83</v>
      </c>
    </row>
    <row r="205" spans="1:65" s="12" customFormat="1" x14ac:dyDescent="0.2">
      <c r="B205" s="181"/>
      <c r="C205" s="182"/>
      <c r="D205" s="176" t="s">
        <v>220</v>
      </c>
      <c r="E205" s="183" t="s">
        <v>35</v>
      </c>
      <c r="F205" s="184" t="s">
        <v>1189</v>
      </c>
      <c r="G205" s="182"/>
      <c r="H205" s="185">
        <v>12.846</v>
      </c>
      <c r="I205" s="186"/>
      <c r="J205" s="182"/>
      <c r="K205" s="182"/>
      <c r="L205" s="187"/>
      <c r="M205" s="188"/>
      <c r="N205" s="189"/>
      <c r="O205" s="189"/>
      <c r="P205" s="189"/>
      <c r="Q205" s="189"/>
      <c r="R205" s="189"/>
      <c r="S205" s="189"/>
      <c r="T205" s="190"/>
      <c r="AT205" s="191" t="s">
        <v>220</v>
      </c>
      <c r="AU205" s="191" t="s">
        <v>83</v>
      </c>
      <c r="AV205" s="12" t="s">
        <v>85</v>
      </c>
      <c r="AW205" s="12" t="s">
        <v>37</v>
      </c>
      <c r="AX205" s="12" t="s">
        <v>83</v>
      </c>
      <c r="AY205" s="191" t="s">
        <v>215</v>
      </c>
    </row>
    <row r="206" spans="1:65" s="2" customFormat="1" ht="66.75" customHeight="1" x14ac:dyDescent="0.2">
      <c r="A206" s="34"/>
      <c r="B206" s="35"/>
      <c r="C206" s="208" t="s">
        <v>420</v>
      </c>
      <c r="D206" s="208" t="s">
        <v>366</v>
      </c>
      <c r="E206" s="209" t="s">
        <v>877</v>
      </c>
      <c r="F206" s="210" t="s">
        <v>878</v>
      </c>
      <c r="G206" s="211" t="s">
        <v>353</v>
      </c>
      <c r="H206" s="212">
        <v>1.5169999999999999</v>
      </c>
      <c r="I206" s="213"/>
      <c r="J206" s="214">
        <f>ROUND(I206*H206,2)</f>
        <v>0</v>
      </c>
      <c r="K206" s="210" t="s">
        <v>213</v>
      </c>
      <c r="L206" s="39"/>
      <c r="M206" s="215" t="s">
        <v>35</v>
      </c>
      <c r="N206" s="216" t="s">
        <v>47</v>
      </c>
      <c r="O206" s="64"/>
      <c r="P206" s="172">
        <f>O206*H206</f>
        <v>0</v>
      </c>
      <c r="Q206" s="172">
        <v>0</v>
      </c>
      <c r="R206" s="172">
        <f>Q206*H206</f>
        <v>0</v>
      </c>
      <c r="S206" s="172">
        <v>0</v>
      </c>
      <c r="T206" s="173">
        <f>S206*H206</f>
        <v>0</v>
      </c>
      <c r="U206" s="34"/>
      <c r="V206" s="34"/>
      <c r="W206" s="34"/>
      <c r="X206" s="34"/>
      <c r="Y206" s="34"/>
      <c r="Z206" s="34"/>
      <c r="AA206" s="34"/>
      <c r="AB206" s="34"/>
      <c r="AC206" s="34"/>
      <c r="AD206" s="34"/>
      <c r="AE206" s="34"/>
      <c r="AR206" s="174" t="s">
        <v>369</v>
      </c>
      <c r="AT206" s="174" t="s">
        <v>366</v>
      </c>
      <c r="AU206" s="174" t="s">
        <v>83</v>
      </c>
      <c r="AY206" s="17" t="s">
        <v>215</v>
      </c>
      <c r="BE206" s="175">
        <f>IF(N206="základní",J206,0)</f>
        <v>0</v>
      </c>
      <c r="BF206" s="175">
        <f>IF(N206="snížená",J206,0)</f>
        <v>0</v>
      </c>
      <c r="BG206" s="175">
        <f>IF(N206="zákl. přenesená",J206,0)</f>
        <v>0</v>
      </c>
      <c r="BH206" s="175">
        <f>IF(N206="sníž. přenesená",J206,0)</f>
        <v>0</v>
      </c>
      <c r="BI206" s="175">
        <f>IF(N206="nulová",J206,0)</f>
        <v>0</v>
      </c>
      <c r="BJ206" s="17" t="s">
        <v>83</v>
      </c>
      <c r="BK206" s="175">
        <f>ROUND(I206*H206,2)</f>
        <v>0</v>
      </c>
      <c r="BL206" s="17" t="s">
        <v>369</v>
      </c>
      <c r="BM206" s="174" t="s">
        <v>1190</v>
      </c>
    </row>
    <row r="207" spans="1:65" s="2" customFormat="1" ht="19.5" x14ac:dyDescent="0.2">
      <c r="A207" s="34"/>
      <c r="B207" s="35"/>
      <c r="C207" s="36"/>
      <c r="D207" s="176" t="s">
        <v>218</v>
      </c>
      <c r="E207" s="36"/>
      <c r="F207" s="177" t="s">
        <v>591</v>
      </c>
      <c r="G207" s="36"/>
      <c r="H207" s="36"/>
      <c r="I207" s="178"/>
      <c r="J207" s="36"/>
      <c r="K207" s="36"/>
      <c r="L207" s="39"/>
      <c r="M207" s="179"/>
      <c r="N207" s="180"/>
      <c r="O207" s="64"/>
      <c r="P207" s="64"/>
      <c r="Q207" s="64"/>
      <c r="R207" s="64"/>
      <c r="S207" s="64"/>
      <c r="T207" s="65"/>
      <c r="U207" s="34"/>
      <c r="V207" s="34"/>
      <c r="W207" s="34"/>
      <c r="X207" s="34"/>
      <c r="Y207" s="34"/>
      <c r="Z207" s="34"/>
      <c r="AA207" s="34"/>
      <c r="AB207" s="34"/>
      <c r="AC207" s="34"/>
      <c r="AD207" s="34"/>
      <c r="AE207" s="34"/>
      <c r="AT207" s="17" t="s">
        <v>218</v>
      </c>
      <c r="AU207" s="17" t="s">
        <v>83</v>
      </c>
    </row>
    <row r="208" spans="1:65" s="12" customFormat="1" x14ac:dyDescent="0.2">
      <c r="B208" s="181"/>
      <c r="C208" s="182"/>
      <c r="D208" s="176" t="s">
        <v>220</v>
      </c>
      <c r="E208" s="183" t="s">
        <v>35</v>
      </c>
      <c r="F208" s="184" t="s">
        <v>1191</v>
      </c>
      <c r="G208" s="182"/>
      <c r="H208" s="185">
        <v>1.5169999999999999</v>
      </c>
      <c r="I208" s="186"/>
      <c r="J208" s="182"/>
      <c r="K208" s="182"/>
      <c r="L208" s="187"/>
      <c r="M208" s="188"/>
      <c r="N208" s="189"/>
      <c r="O208" s="189"/>
      <c r="P208" s="189"/>
      <c r="Q208" s="189"/>
      <c r="R208" s="189"/>
      <c r="S208" s="189"/>
      <c r="T208" s="190"/>
      <c r="AT208" s="191" t="s">
        <v>220</v>
      </c>
      <c r="AU208" s="191" t="s">
        <v>83</v>
      </c>
      <c r="AV208" s="12" t="s">
        <v>85</v>
      </c>
      <c r="AW208" s="12" t="s">
        <v>37</v>
      </c>
      <c r="AX208" s="12" t="s">
        <v>83</v>
      </c>
      <c r="AY208" s="191" t="s">
        <v>215</v>
      </c>
    </row>
    <row r="209" spans="1:65" s="2" customFormat="1" ht="48" x14ac:dyDescent="0.2">
      <c r="A209" s="34"/>
      <c r="B209" s="35"/>
      <c r="C209" s="208" t="s">
        <v>425</v>
      </c>
      <c r="D209" s="208" t="s">
        <v>366</v>
      </c>
      <c r="E209" s="209" t="s">
        <v>601</v>
      </c>
      <c r="F209" s="210" t="s">
        <v>602</v>
      </c>
      <c r="G209" s="211" t="s">
        <v>353</v>
      </c>
      <c r="H209" s="212">
        <v>1.2350000000000001</v>
      </c>
      <c r="I209" s="213"/>
      <c r="J209" s="214">
        <f>ROUND(I209*H209,2)</f>
        <v>0</v>
      </c>
      <c r="K209" s="210" t="s">
        <v>213</v>
      </c>
      <c r="L209" s="39"/>
      <c r="M209" s="215" t="s">
        <v>35</v>
      </c>
      <c r="N209" s="216" t="s">
        <v>47</v>
      </c>
      <c r="O209" s="64"/>
      <c r="P209" s="172">
        <f>O209*H209</f>
        <v>0</v>
      </c>
      <c r="Q209" s="172">
        <v>0</v>
      </c>
      <c r="R209" s="172">
        <f>Q209*H209</f>
        <v>0</v>
      </c>
      <c r="S209" s="172">
        <v>0</v>
      </c>
      <c r="T209" s="173">
        <f>S209*H209</f>
        <v>0</v>
      </c>
      <c r="U209" s="34"/>
      <c r="V209" s="34"/>
      <c r="W209" s="34"/>
      <c r="X209" s="34"/>
      <c r="Y209" s="34"/>
      <c r="Z209" s="34"/>
      <c r="AA209" s="34"/>
      <c r="AB209" s="34"/>
      <c r="AC209" s="34"/>
      <c r="AD209" s="34"/>
      <c r="AE209" s="34"/>
      <c r="AR209" s="174" t="s">
        <v>369</v>
      </c>
      <c r="AT209" s="174" t="s">
        <v>366</v>
      </c>
      <c r="AU209" s="174" t="s">
        <v>83</v>
      </c>
      <c r="AY209" s="17" t="s">
        <v>215</v>
      </c>
      <c r="BE209" s="175">
        <f>IF(N209="základní",J209,0)</f>
        <v>0</v>
      </c>
      <c r="BF209" s="175">
        <f>IF(N209="snížená",J209,0)</f>
        <v>0</v>
      </c>
      <c r="BG209" s="175">
        <f>IF(N209="zákl. přenesená",J209,0)</f>
        <v>0</v>
      </c>
      <c r="BH209" s="175">
        <f>IF(N209="sníž. přenesená",J209,0)</f>
        <v>0</v>
      </c>
      <c r="BI209" s="175">
        <f>IF(N209="nulová",J209,0)</f>
        <v>0</v>
      </c>
      <c r="BJ209" s="17" t="s">
        <v>83</v>
      </c>
      <c r="BK209" s="175">
        <f>ROUND(I209*H209,2)</f>
        <v>0</v>
      </c>
      <c r="BL209" s="17" t="s">
        <v>369</v>
      </c>
      <c r="BM209" s="174" t="s">
        <v>1192</v>
      </c>
    </row>
    <row r="210" spans="1:65" s="12" customFormat="1" x14ac:dyDescent="0.2">
      <c r="B210" s="181"/>
      <c r="C210" s="182"/>
      <c r="D210" s="176" t="s">
        <v>220</v>
      </c>
      <c r="E210" s="183" t="s">
        <v>35</v>
      </c>
      <c r="F210" s="184" t="s">
        <v>1193</v>
      </c>
      <c r="G210" s="182"/>
      <c r="H210" s="185">
        <v>1.2350000000000001</v>
      </c>
      <c r="I210" s="186"/>
      <c r="J210" s="182"/>
      <c r="K210" s="182"/>
      <c r="L210" s="187"/>
      <c r="M210" s="188"/>
      <c r="N210" s="189"/>
      <c r="O210" s="189"/>
      <c r="P210" s="189"/>
      <c r="Q210" s="189"/>
      <c r="R210" s="189"/>
      <c r="S210" s="189"/>
      <c r="T210" s="190"/>
      <c r="AT210" s="191" t="s">
        <v>220</v>
      </c>
      <c r="AU210" s="191" t="s">
        <v>83</v>
      </c>
      <c r="AV210" s="12" t="s">
        <v>85</v>
      </c>
      <c r="AW210" s="12" t="s">
        <v>37</v>
      </c>
      <c r="AX210" s="12" t="s">
        <v>83</v>
      </c>
      <c r="AY210" s="191" t="s">
        <v>215</v>
      </c>
    </row>
    <row r="211" spans="1:65" s="2" customFormat="1" ht="44.25" customHeight="1" x14ac:dyDescent="0.2">
      <c r="A211" s="34"/>
      <c r="B211" s="35"/>
      <c r="C211" s="208" t="s">
        <v>430</v>
      </c>
      <c r="D211" s="208" t="s">
        <v>366</v>
      </c>
      <c r="E211" s="209" t="s">
        <v>605</v>
      </c>
      <c r="F211" s="210" t="s">
        <v>606</v>
      </c>
      <c r="G211" s="211" t="s">
        <v>353</v>
      </c>
      <c r="H211" s="212">
        <v>0.28199999999999997</v>
      </c>
      <c r="I211" s="213"/>
      <c r="J211" s="214">
        <f>ROUND(I211*H211,2)</f>
        <v>0</v>
      </c>
      <c r="K211" s="210" t="s">
        <v>213</v>
      </c>
      <c r="L211" s="39"/>
      <c r="M211" s="215" t="s">
        <v>35</v>
      </c>
      <c r="N211" s="216" t="s">
        <v>47</v>
      </c>
      <c r="O211" s="64"/>
      <c r="P211" s="172">
        <f>O211*H211</f>
        <v>0</v>
      </c>
      <c r="Q211" s="172">
        <v>0</v>
      </c>
      <c r="R211" s="172">
        <f>Q211*H211</f>
        <v>0</v>
      </c>
      <c r="S211" s="172">
        <v>0</v>
      </c>
      <c r="T211" s="173">
        <f>S211*H211</f>
        <v>0</v>
      </c>
      <c r="U211" s="34"/>
      <c r="V211" s="34"/>
      <c r="W211" s="34"/>
      <c r="X211" s="34"/>
      <c r="Y211" s="34"/>
      <c r="Z211" s="34"/>
      <c r="AA211" s="34"/>
      <c r="AB211" s="34"/>
      <c r="AC211" s="34"/>
      <c r="AD211" s="34"/>
      <c r="AE211" s="34"/>
      <c r="AR211" s="174" t="s">
        <v>369</v>
      </c>
      <c r="AT211" s="174" t="s">
        <v>366</v>
      </c>
      <c r="AU211" s="174" t="s">
        <v>83</v>
      </c>
      <c r="AY211" s="17" t="s">
        <v>215</v>
      </c>
      <c r="BE211" s="175">
        <f>IF(N211="základní",J211,0)</f>
        <v>0</v>
      </c>
      <c r="BF211" s="175">
        <f>IF(N211="snížená",J211,0)</f>
        <v>0</v>
      </c>
      <c r="BG211" s="175">
        <f>IF(N211="zákl. přenesená",J211,0)</f>
        <v>0</v>
      </c>
      <c r="BH211" s="175">
        <f>IF(N211="sníž. přenesená",J211,0)</f>
        <v>0</v>
      </c>
      <c r="BI211" s="175">
        <f>IF(N211="nulová",J211,0)</f>
        <v>0</v>
      </c>
      <c r="BJ211" s="17" t="s">
        <v>83</v>
      </c>
      <c r="BK211" s="175">
        <f>ROUND(I211*H211,2)</f>
        <v>0</v>
      </c>
      <c r="BL211" s="17" t="s">
        <v>369</v>
      </c>
      <c r="BM211" s="174" t="s">
        <v>607</v>
      </c>
    </row>
    <row r="212" spans="1:65" s="12" customFormat="1" x14ac:dyDescent="0.2">
      <c r="B212" s="181"/>
      <c r="C212" s="182"/>
      <c r="D212" s="176" t="s">
        <v>220</v>
      </c>
      <c r="E212" s="183" t="s">
        <v>35</v>
      </c>
      <c r="F212" s="184" t="s">
        <v>1194</v>
      </c>
      <c r="G212" s="182"/>
      <c r="H212" s="185">
        <v>0.28199999999999997</v>
      </c>
      <c r="I212" s="186"/>
      <c r="J212" s="182"/>
      <c r="K212" s="182"/>
      <c r="L212" s="187"/>
      <c r="M212" s="217"/>
      <c r="N212" s="218"/>
      <c r="O212" s="218"/>
      <c r="P212" s="218"/>
      <c r="Q212" s="218"/>
      <c r="R212" s="218"/>
      <c r="S212" s="218"/>
      <c r="T212" s="219"/>
      <c r="AT212" s="191" t="s">
        <v>220</v>
      </c>
      <c r="AU212" s="191" t="s">
        <v>83</v>
      </c>
      <c r="AV212" s="12" t="s">
        <v>85</v>
      </c>
      <c r="AW212" s="12" t="s">
        <v>37</v>
      </c>
      <c r="AX212" s="12" t="s">
        <v>83</v>
      </c>
      <c r="AY212" s="191" t="s">
        <v>215</v>
      </c>
    </row>
    <row r="213" spans="1:65" s="2" customFormat="1" ht="6.95" customHeight="1" x14ac:dyDescent="0.2">
      <c r="A213" s="34"/>
      <c r="B213" s="47"/>
      <c r="C213" s="48"/>
      <c r="D213" s="48"/>
      <c r="E213" s="48"/>
      <c r="F213" s="48"/>
      <c r="G213" s="48"/>
      <c r="H213" s="48"/>
      <c r="I213" s="48"/>
      <c r="J213" s="48"/>
      <c r="K213" s="48"/>
      <c r="L213" s="39"/>
      <c r="M213" s="34"/>
      <c r="O213" s="34"/>
      <c r="P213" s="34"/>
      <c r="Q213" s="34"/>
      <c r="R213" s="34"/>
      <c r="S213" s="34"/>
      <c r="T213" s="34"/>
      <c r="U213" s="34"/>
      <c r="V213" s="34"/>
      <c r="W213" s="34"/>
      <c r="X213" s="34"/>
      <c r="Y213" s="34"/>
      <c r="Z213" s="34"/>
      <c r="AA213" s="34"/>
      <c r="AB213" s="34"/>
      <c r="AC213" s="34"/>
      <c r="AD213" s="34"/>
      <c r="AE213" s="34"/>
    </row>
  </sheetData>
  <sheetProtection algorithmName="SHA-512" hashValue="vZEsHiIoktsG7BYDCuPYI24wr2/NY4azB+yHQWf6EGkh7YnHvBu6GSqZzsL/jHTmJiVQMOa74IKOoCbvNgO+Ig==" saltValue="DD512dbcjBkjRdhnD6XUGmd6wFdKnWqxdoZA2yigb/YOXKRBZutQAQWsVv8bBr0ucCdkuKr8JV4lJMvwkqC2Rg==" spinCount="100000" sheet="1" objects="1" scenarios="1" formatColumns="0" formatRows="0" autoFilter="0"/>
  <autoFilter ref="C87:K212"/>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8"/>
  <sheetViews>
    <sheetView showGridLines="0" topLeftCell="A76" workbookViewId="0">
      <selection activeCell="W90" sqref="W90"/>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163</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1122</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1195</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717</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ROUND(J85,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ROUND((SUM(BE85:BE97)),  2)</f>
        <v>0</v>
      </c>
      <c r="G35" s="34"/>
      <c r="H35" s="34"/>
      <c r="I35" s="124">
        <v>0.21</v>
      </c>
      <c r="J35" s="123">
        <f>ROUND(((SUM(BE85:BE97))*I35),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ROUND((SUM(BF85:BF97)),  2)</f>
        <v>0</v>
      </c>
      <c r="G36" s="34"/>
      <c r="H36" s="34"/>
      <c r="I36" s="124">
        <v>0.15</v>
      </c>
      <c r="J36" s="123">
        <f>ROUND(((SUM(BF85:BF97))*I36),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ROUND((SUM(BG85:BG97)),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ROUND((SUM(BH85:BH97)),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ROUND((SUM(BI85:BI97)),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1122</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11.2 - Materíál dodávaný zadavatelem - NEOCEŇOVAT!</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žst. Včelná</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J85</f>
        <v>0</v>
      </c>
      <c r="K63" s="36"/>
      <c r="L63" s="113"/>
      <c r="S63" s="34"/>
      <c r="T63" s="34"/>
      <c r="U63" s="34"/>
      <c r="V63" s="34"/>
      <c r="W63" s="34"/>
      <c r="X63" s="34"/>
      <c r="Y63" s="34"/>
      <c r="Z63" s="34"/>
      <c r="AA63" s="34"/>
      <c r="AB63" s="34"/>
      <c r="AC63" s="34"/>
      <c r="AD63" s="34"/>
      <c r="AE63" s="34"/>
      <c r="AU63" s="17" t="s">
        <v>192</v>
      </c>
    </row>
    <row r="64" spans="1:47" s="2" customFormat="1" ht="21.75" customHeight="1" x14ac:dyDescent="0.2">
      <c r="A64" s="34"/>
      <c r="B64" s="35"/>
      <c r="C64" s="36"/>
      <c r="D64" s="36"/>
      <c r="E64" s="36"/>
      <c r="F64" s="36"/>
      <c r="G64" s="36"/>
      <c r="H64" s="36"/>
      <c r="I64" s="36"/>
      <c r="J64" s="36"/>
      <c r="K64" s="36"/>
      <c r="L64" s="113"/>
      <c r="S64" s="34"/>
      <c r="T64" s="34"/>
      <c r="U64" s="34"/>
      <c r="V64" s="34"/>
      <c r="W64" s="34"/>
      <c r="X64" s="34"/>
      <c r="Y64" s="34"/>
      <c r="Z64" s="34"/>
      <c r="AA64" s="34"/>
      <c r="AB64" s="34"/>
      <c r="AC64" s="34"/>
      <c r="AD64" s="34"/>
      <c r="AE64" s="34"/>
    </row>
    <row r="65" spans="1:31" s="2" customFormat="1" ht="6.95" customHeight="1" x14ac:dyDescent="0.2">
      <c r="A65" s="34"/>
      <c r="B65" s="47"/>
      <c r="C65" s="48"/>
      <c r="D65" s="48"/>
      <c r="E65" s="48"/>
      <c r="F65" s="48"/>
      <c r="G65" s="48"/>
      <c r="H65" s="48"/>
      <c r="I65" s="48"/>
      <c r="J65" s="48"/>
      <c r="K65" s="48"/>
      <c r="L65" s="113"/>
      <c r="S65" s="34"/>
      <c r="T65" s="34"/>
      <c r="U65" s="34"/>
      <c r="V65" s="34"/>
      <c r="W65" s="34"/>
      <c r="X65" s="34"/>
      <c r="Y65" s="34"/>
      <c r="Z65" s="34"/>
      <c r="AA65" s="34"/>
      <c r="AB65" s="34"/>
      <c r="AC65" s="34"/>
      <c r="AD65" s="34"/>
      <c r="AE65" s="34"/>
    </row>
    <row r="69" spans="1:31" s="2" customFormat="1" ht="6.95" customHeight="1" x14ac:dyDescent="0.2">
      <c r="A69" s="34"/>
      <c r="B69" s="49"/>
      <c r="C69" s="50"/>
      <c r="D69" s="50"/>
      <c r="E69" s="50"/>
      <c r="F69" s="50"/>
      <c r="G69" s="50"/>
      <c r="H69" s="50"/>
      <c r="I69" s="50"/>
      <c r="J69" s="50"/>
      <c r="K69" s="50"/>
      <c r="L69" s="113"/>
      <c r="S69" s="34"/>
      <c r="T69" s="34"/>
      <c r="U69" s="34"/>
      <c r="V69" s="34"/>
      <c r="W69" s="34"/>
      <c r="X69" s="34"/>
      <c r="Y69" s="34"/>
      <c r="Z69" s="34"/>
      <c r="AA69" s="34"/>
      <c r="AB69" s="34"/>
      <c r="AC69" s="34"/>
      <c r="AD69" s="34"/>
      <c r="AE69" s="34"/>
    </row>
    <row r="70" spans="1:31" s="2" customFormat="1" ht="24.95" customHeight="1" x14ac:dyDescent="0.2">
      <c r="A70" s="34"/>
      <c r="B70" s="35"/>
      <c r="C70" s="23" t="s">
        <v>196</v>
      </c>
      <c r="D70" s="36"/>
      <c r="E70" s="36"/>
      <c r="F70" s="36"/>
      <c r="G70" s="36"/>
      <c r="H70" s="36"/>
      <c r="I70" s="36"/>
      <c r="J70" s="36"/>
      <c r="K70" s="36"/>
      <c r="L70" s="113"/>
      <c r="S70" s="34"/>
      <c r="T70" s="34"/>
      <c r="U70" s="34"/>
      <c r="V70" s="34"/>
      <c r="W70" s="34"/>
      <c r="X70" s="34"/>
      <c r="Y70" s="34"/>
      <c r="Z70" s="34"/>
      <c r="AA70" s="34"/>
      <c r="AB70" s="34"/>
      <c r="AC70" s="34"/>
      <c r="AD70" s="34"/>
      <c r="AE70" s="34"/>
    </row>
    <row r="71" spans="1:31" s="2" customFormat="1" ht="6.95" customHeight="1" x14ac:dyDescent="0.2">
      <c r="A71" s="34"/>
      <c r="B71" s="35"/>
      <c r="C71" s="36"/>
      <c r="D71" s="36"/>
      <c r="E71" s="36"/>
      <c r="F71" s="36"/>
      <c r="G71" s="36"/>
      <c r="H71" s="36"/>
      <c r="I71" s="36"/>
      <c r="J71" s="36"/>
      <c r="K71" s="36"/>
      <c r="L71" s="113"/>
      <c r="S71" s="34"/>
      <c r="T71" s="34"/>
      <c r="U71" s="34"/>
      <c r="V71" s="34"/>
      <c r="W71" s="34"/>
      <c r="X71" s="34"/>
      <c r="Y71" s="34"/>
      <c r="Z71" s="34"/>
      <c r="AA71" s="34"/>
      <c r="AB71" s="34"/>
      <c r="AC71" s="34"/>
      <c r="AD71" s="34"/>
      <c r="AE71" s="34"/>
    </row>
    <row r="72" spans="1:31" s="2" customFormat="1" ht="12" customHeight="1" x14ac:dyDescent="0.2">
      <c r="A72" s="34"/>
      <c r="B72" s="35"/>
      <c r="C72" s="29" t="s">
        <v>16</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ht="16.5" customHeight="1" x14ac:dyDescent="0.2">
      <c r="A73" s="34"/>
      <c r="B73" s="35"/>
      <c r="C73" s="36"/>
      <c r="D73" s="36"/>
      <c r="E73" s="367" t="str">
        <f>E7</f>
        <v>Oprava kolejí a výhybek v úseku H. Dvořiště - Velešín na trati Č. Budějovice - Summerau</v>
      </c>
      <c r="F73" s="368"/>
      <c r="G73" s="368"/>
      <c r="H73" s="368"/>
      <c r="I73" s="36"/>
      <c r="J73" s="36"/>
      <c r="K73" s="36"/>
      <c r="L73" s="113"/>
      <c r="S73" s="34"/>
      <c r="T73" s="34"/>
      <c r="U73" s="34"/>
      <c r="V73" s="34"/>
      <c r="W73" s="34"/>
      <c r="X73" s="34"/>
      <c r="Y73" s="34"/>
      <c r="Z73" s="34"/>
      <c r="AA73" s="34"/>
      <c r="AB73" s="34"/>
      <c r="AC73" s="34"/>
      <c r="AD73" s="34"/>
      <c r="AE73" s="34"/>
    </row>
    <row r="74" spans="1:31" s="1" customFormat="1" ht="12" customHeight="1" x14ac:dyDescent="0.2">
      <c r="B74" s="21"/>
      <c r="C74" s="29" t="s">
        <v>183</v>
      </c>
      <c r="D74" s="22"/>
      <c r="E74" s="22"/>
      <c r="F74" s="22"/>
      <c r="G74" s="22"/>
      <c r="H74" s="22"/>
      <c r="I74" s="22"/>
      <c r="J74" s="22"/>
      <c r="K74" s="22"/>
      <c r="L74" s="20"/>
    </row>
    <row r="75" spans="1:31" s="2" customFormat="1" ht="16.5" customHeight="1" x14ac:dyDescent="0.2">
      <c r="A75" s="34"/>
      <c r="B75" s="35"/>
      <c r="C75" s="36"/>
      <c r="D75" s="36"/>
      <c r="E75" s="367" t="s">
        <v>1122</v>
      </c>
      <c r="F75" s="366"/>
      <c r="G75" s="366"/>
      <c r="H75" s="366"/>
      <c r="I75" s="36"/>
      <c r="J75" s="36"/>
      <c r="K75" s="36"/>
      <c r="L75" s="113"/>
      <c r="S75" s="34"/>
      <c r="T75" s="34"/>
      <c r="U75" s="34"/>
      <c r="V75" s="34"/>
      <c r="W75" s="34"/>
      <c r="X75" s="34"/>
      <c r="Y75" s="34"/>
      <c r="Z75" s="34"/>
      <c r="AA75" s="34"/>
      <c r="AB75" s="34"/>
      <c r="AC75" s="34"/>
      <c r="AD75" s="34"/>
      <c r="AE75" s="34"/>
    </row>
    <row r="76" spans="1:31" s="2" customFormat="1" ht="12" customHeight="1" x14ac:dyDescent="0.2">
      <c r="A76" s="34"/>
      <c r="B76" s="35"/>
      <c r="C76" s="29" t="s">
        <v>185</v>
      </c>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ht="16.5" customHeight="1" x14ac:dyDescent="0.2">
      <c r="A77" s="34"/>
      <c r="B77" s="35"/>
      <c r="C77" s="36"/>
      <c r="D77" s="36"/>
      <c r="E77" s="330" t="str">
        <f>E11</f>
        <v>SO 11.2 - Materíál dodávaný zadavatelem - NEOCEŇOVAT!</v>
      </c>
      <c r="F77" s="366"/>
      <c r="G77" s="366"/>
      <c r="H77" s="366"/>
      <c r="I77" s="36"/>
      <c r="J77" s="36"/>
      <c r="K77" s="36"/>
      <c r="L77" s="113"/>
      <c r="S77" s="34"/>
      <c r="T77" s="34"/>
      <c r="U77" s="34"/>
      <c r="V77" s="34"/>
      <c r="W77" s="34"/>
      <c r="X77" s="34"/>
      <c r="Y77" s="34"/>
      <c r="Z77" s="34"/>
      <c r="AA77" s="34"/>
      <c r="AB77" s="34"/>
      <c r="AC77" s="34"/>
      <c r="AD77" s="34"/>
      <c r="AE77" s="34"/>
    </row>
    <row r="78" spans="1:31" s="2" customFormat="1" ht="6.95" customHeight="1" x14ac:dyDescent="0.2">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22</v>
      </c>
      <c r="D79" s="36"/>
      <c r="E79" s="36"/>
      <c r="F79" s="27" t="str">
        <f>F14</f>
        <v>trať 196 dle JŘ, žst. Včelná</v>
      </c>
      <c r="G79" s="36"/>
      <c r="H79" s="36"/>
      <c r="I79" s="29" t="s">
        <v>24</v>
      </c>
      <c r="J79" s="59" t="str">
        <f>IF(J14="","",J14)</f>
        <v>20. 1. 2021</v>
      </c>
      <c r="K79" s="36"/>
      <c r="L79" s="113"/>
      <c r="S79" s="34"/>
      <c r="T79" s="34"/>
      <c r="U79" s="34"/>
      <c r="V79" s="34"/>
      <c r="W79" s="34"/>
      <c r="X79" s="34"/>
      <c r="Y79" s="34"/>
      <c r="Z79" s="34"/>
      <c r="AA79" s="34"/>
      <c r="AB79" s="34"/>
      <c r="AC79" s="34"/>
      <c r="AD79" s="34"/>
      <c r="AE79" s="34"/>
    </row>
    <row r="80" spans="1:31" s="2" customFormat="1" ht="6.95" customHeight="1" x14ac:dyDescent="0.2">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5.2" customHeight="1" x14ac:dyDescent="0.2">
      <c r="A81" s="34"/>
      <c r="B81" s="35"/>
      <c r="C81" s="29" t="s">
        <v>26</v>
      </c>
      <c r="D81" s="36"/>
      <c r="E81" s="36"/>
      <c r="F81" s="27" t="str">
        <f>E17</f>
        <v xml:space="preserve">Správa železnic, s. o., OŘ Plzeň </v>
      </c>
      <c r="G81" s="36"/>
      <c r="H81" s="36"/>
      <c r="I81" s="29" t="s">
        <v>34</v>
      </c>
      <c r="J81" s="32" t="str">
        <f>E23</f>
        <v xml:space="preserve"> </v>
      </c>
      <c r="K81" s="36"/>
      <c r="L81" s="113"/>
      <c r="S81" s="34"/>
      <c r="T81" s="34"/>
      <c r="U81" s="34"/>
      <c r="V81" s="34"/>
      <c r="W81" s="34"/>
      <c r="X81" s="34"/>
      <c r="Y81" s="34"/>
      <c r="Z81" s="34"/>
      <c r="AA81" s="34"/>
      <c r="AB81" s="34"/>
      <c r="AC81" s="34"/>
      <c r="AD81" s="34"/>
      <c r="AE81" s="34"/>
    </row>
    <row r="82" spans="1:65" s="2" customFormat="1" ht="15.2" customHeight="1" x14ac:dyDescent="0.2">
      <c r="A82" s="34"/>
      <c r="B82" s="35"/>
      <c r="C82" s="29" t="s">
        <v>32</v>
      </c>
      <c r="D82" s="36"/>
      <c r="E82" s="36"/>
      <c r="F82" s="27" t="str">
        <f>IF(E20="","",E20)</f>
        <v>Vyplň údaj</v>
      </c>
      <c r="G82" s="36"/>
      <c r="H82" s="36"/>
      <c r="I82" s="29" t="s">
        <v>38</v>
      </c>
      <c r="J82" s="32" t="str">
        <f>E26</f>
        <v>Libor Brabenec</v>
      </c>
      <c r="K82" s="36"/>
      <c r="L82" s="113"/>
      <c r="S82" s="34"/>
      <c r="T82" s="34"/>
      <c r="U82" s="34"/>
      <c r="V82" s="34"/>
      <c r="W82" s="34"/>
      <c r="X82" s="34"/>
      <c r="Y82" s="34"/>
      <c r="Z82" s="34"/>
      <c r="AA82" s="34"/>
      <c r="AB82" s="34"/>
      <c r="AC82" s="34"/>
      <c r="AD82" s="34"/>
      <c r="AE82" s="34"/>
    </row>
    <row r="83" spans="1:65" s="2" customFormat="1" ht="10.3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11" customFormat="1" ht="29.25" customHeight="1" x14ac:dyDescent="0.2">
      <c r="A84" s="151"/>
      <c r="B84" s="152"/>
      <c r="C84" s="153" t="s">
        <v>197</v>
      </c>
      <c r="D84" s="154" t="s">
        <v>61</v>
      </c>
      <c r="E84" s="154" t="s">
        <v>57</v>
      </c>
      <c r="F84" s="154" t="s">
        <v>58</v>
      </c>
      <c r="G84" s="154" t="s">
        <v>198</v>
      </c>
      <c r="H84" s="154" t="s">
        <v>199</v>
      </c>
      <c r="I84" s="154" t="s">
        <v>200</v>
      </c>
      <c r="J84" s="154" t="s">
        <v>191</v>
      </c>
      <c r="K84" s="155" t="s">
        <v>201</v>
      </c>
      <c r="L84" s="156"/>
      <c r="M84" s="68" t="s">
        <v>35</v>
      </c>
      <c r="N84" s="69" t="s">
        <v>46</v>
      </c>
      <c r="O84" s="69" t="s">
        <v>202</v>
      </c>
      <c r="P84" s="69" t="s">
        <v>203</v>
      </c>
      <c r="Q84" s="69" t="s">
        <v>204</v>
      </c>
      <c r="R84" s="69" t="s">
        <v>205</v>
      </c>
      <c r="S84" s="69" t="s">
        <v>206</v>
      </c>
      <c r="T84" s="70" t="s">
        <v>207</v>
      </c>
      <c r="U84" s="151"/>
      <c r="V84" s="151"/>
      <c r="W84" s="151"/>
      <c r="X84" s="151"/>
      <c r="Y84" s="151"/>
      <c r="Z84" s="151"/>
      <c r="AA84" s="151"/>
      <c r="AB84" s="151"/>
      <c r="AC84" s="151"/>
      <c r="AD84" s="151"/>
      <c r="AE84" s="151"/>
    </row>
    <row r="85" spans="1:65" s="2" customFormat="1" ht="22.9" customHeight="1" x14ac:dyDescent="0.25">
      <c r="A85" s="34"/>
      <c r="B85" s="35"/>
      <c r="C85" s="75" t="s">
        <v>208</v>
      </c>
      <c r="D85" s="36"/>
      <c r="E85" s="36"/>
      <c r="F85" s="36"/>
      <c r="G85" s="36"/>
      <c r="H85" s="36"/>
      <c r="I85" s="36"/>
      <c r="J85" s="157">
        <f>BK85</f>
        <v>0</v>
      </c>
      <c r="K85" s="36"/>
      <c r="L85" s="39"/>
      <c r="M85" s="71"/>
      <c r="N85" s="158"/>
      <c r="O85" s="72"/>
      <c r="P85" s="159">
        <f>SUM(P86:P97)</f>
        <v>0</v>
      </c>
      <c r="Q85" s="72"/>
      <c r="R85" s="159">
        <f>SUM(R86:R97)</f>
        <v>40.072579999999995</v>
      </c>
      <c r="S85" s="72"/>
      <c r="T85" s="160">
        <f>SUM(T86:T97)</f>
        <v>0</v>
      </c>
      <c r="U85" s="34"/>
      <c r="V85" s="34"/>
      <c r="W85" s="34"/>
      <c r="X85" s="34"/>
      <c r="Y85" s="34"/>
      <c r="Z85" s="34"/>
      <c r="AA85" s="34"/>
      <c r="AB85" s="34"/>
      <c r="AC85" s="34"/>
      <c r="AD85" s="34"/>
      <c r="AE85" s="34"/>
      <c r="AT85" s="17" t="s">
        <v>75</v>
      </c>
      <c r="AU85" s="17" t="s">
        <v>192</v>
      </c>
      <c r="BK85" s="161">
        <f>SUM(BK86:BK97)</f>
        <v>0</v>
      </c>
    </row>
    <row r="86" spans="1:65" s="2" customFormat="1" ht="16.5" customHeight="1" x14ac:dyDescent="0.2">
      <c r="A86" s="34"/>
      <c r="B86" s="35"/>
      <c r="C86" s="162" t="s">
        <v>83</v>
      </c>
      <c r="D86" s="162" t="s">
        <v>209</v>
      </c>
      <c r="E86" s="163" t="s">
        <v>993</v>
      </c>
      <c r="F86" s="164" t="s">
        <v>994</v>
      </c>
      <c r="G86" s="165" t="s">
        <v>212</v>
      </c>
      <c r="H86" s="166">
        <v>8</v>
      </c>
      <c r="I86" s="321">
        <v>0</v>
      </c>
      <c r="J86" s="168">
        <f>ROUND(I86*H86,2)</f>
        <v>0</v>
      </c>
      <c r="K86" s="164" t="s">
        <v>213</v>
      </c>
      <c r="L86" s="169"/>
      <c r="M86" s="170" t="s">
        <v>35</v>
      </c>
      <c r="N86" s="171" t="s">
        <v>47</v>
      </c>
      <c r="O86" s="64"/>
      <c r="P86" s="172">
        <f>O86*H86</f>
        <v>0</v>
      </c>
      <c r="Q86" s="172">
        <v>3.70425</v>
      </c>
      <c r="R86" s="172">
        <f>Q86*H86</f>
        <v>29.634</v>
      </c>
      <c r="S86" s="172">
        <v>0</v>
      </c>
      <c r="T86" s="173">
        <f>S86*H86</f>
        <v>0</v>
      </c>
      <c r="U86" s="34"/>
      <c r="V86" s="34"/>
      <c r="W86" s="34"/>
      <c r="X86" s="34"/>
      <c r="Y86" s="34"/>
      <c r="Z86" s="34"/>
      <c r="AA86" s="34"/>
      <c r="AB86" s="34"/>
      <c r="AC86" s="34"/>
      <c r="AD86" s="34"/>
      <c r="AE86" s="34"/>
      <c r="AR86" s="174" t="s">
        <v>214</v>
      </c>
      <c r="AT86" s="174" t="s">
        <v>209</v>
      </c>
      <c r="AU86" s="174" t="s">
        <v>76</v>
      </c>
      <c r="AY86" s="17" t="s">
        <v>215</v>
      </c>
      <c r="BE86" s="175">
        <f>IF(N86="základní",J86,0)</f>
        <v>0</v>
      </c>
      <c r="BF86" s="175">
        <f>IF(N86="snížená",J86,0)</f>
        <v>0</v>
      </c>
      <c r="BG86" s="175">
        <f>IF(N86="zákl. přenesená",J86,0)</f>
        <v>0</v>
      </c>
      <c r="BH86" s="175">
        <f>IF(N86="sníž. přenesená",J86,0)</f>
        <v>0</v>
      </c>
      <c r="BI86" s="175">
        <f>IF(N86="nulová",J86,0)</f>
        <v>0</v>
      </c>
      <c r="BJ86" s="17" t="s">
        <v>83</v>
      </c>
      <c r="BK86" s="175">
        <f>ROUND(I86*H86,2)</f>
        <v>0</v>
      </c>
      <c r="BL86" s="17" t="s">
        <v>216</v>
      </c>
      <c r="BM86" s="174" t="s">
        <v>995</v>
      </c>
    </row>
    <row r="87" spans="1:65" s="2" customFormat="1" ht="68.25" x14ac:dyDescent="0.2">
      <c r="A87" s="34"/>
      <c r="B87" s="35"/>
      <c r="C87" s="36"/>
      <c r="D87" s="176" t="s">
        <v>218</v>
      </c>
      <c r="E87" s="36"/>
      <c r="F87" s="177" t="s">
        <v>996</v>
      </c>
      <c r="G87" s="36"/>
      <c r="H87" s="36"/>
      <c r="I87" s="178"/>
      <c r="J87" s="36"/>
      <c r="K87" s="36"/>
      <c r="L87" s="39"/>
      <c r="M87" s="179"/>
      <c r="N87" s="180"/>
      <c r="O87" s="64"/>
      <c r="P87" s="64"/>
      <c r="Q87" s="64"/>
      <c r="R87" s="64"/>
      <c r="S87" s="64"/>
      <c r="T87" s="65"/>
      <c r="U87" s="34"/>
      <c r="V87" s="34"/>
      <c r="W87" s="34"/>
      <c r="X87" s="34"/>
      <c r="Y87" s="34"/>
      <c r="Z87" s="34"/>
      <c r="AA87" s="34"/>
      <c r="AB87" s="34"/>
      <c r="AC87" s="34"/>
      <c r="AD87" s="34"/>
      <c r="AE87" s="34"/>
      <c r="AT87" s="17" t="s">
        <v>218</v>
      </c>
      <c r="AU87" s="17" t="s">
        <v>76</v>
      </c>
    </row>
    <row r="88" spans="1:65" s="12" customFormat="1" x14ac:dyDescent="0.2">
      <c r="B88" s="181"/>
      <c r="C88" s="182"/>
      <c r="D88" s="176" t="s">
        <v>220</v>
      </c>
      <c r="E88" s="183" t="s">
        <v>35</v>
      </c>
      <c r="F88" s="184" t="s">
        <v>1107</v>
      </c>
      <c r="G88" s="182"/>
      <c r="H88" s="185">
        <v>8</v>
      </c>
      <c r="I88" s="186"/>
      <c r="J88" s="182"/>
      <c r="K88" s="182"/>
      <c r="L88" s="187"/>
      <c r="M88" s="188"/>
      <c r="N88" s="189"/>
      <c r="O88" s="189"/>
      <c r="P88" s="189"/>
      <c r="Q88" s="189"/>
      <c r="R88" s="189"/>
      <c r="S88" s="189"/>
      <c r="T88" s="190"/>
      <c r="AT88" s="191" t="s">
        <v>220</v>
      </c>
      <c r="AU88" s="191" t="s">
        <v>76</v>
      </c>
      <c r="AV88" s="12" t="s">
        <v>85</v>
      </c>
      <c r="AW88" s="12" t="s">
        <v>37</v>
      </c>
      <c r="AX88" s="12" t="s">
        <v>83</v>
      </c>
      <c r="AY88" s="191" t="s">
        <v>215</v>
      </c>
    </row>
    <row r="89" spans="1:65" s="2" customFormat="1" ht="16.5" customHeight="1" x14ac:dyDescent="0.2">
      <c r="A89" s="34"/>
      <c r="B89" s="35"/>
      <c r="C89" s="162" t="s">
        <v>85</v>
      </c>
      <c r="D89" s="162" t="s">
        <v>209</v>
      </c>
      <c r="E89" s="163" t="s">
        <v>897</v>
      </c>
      <c r="F89" s="164" t="s">
        <v>898</v>
      </c>
      <c r="G89" s="165" t="s">
        <v>212</v>
      </c>
      <c r="H89" s="166">
        <v>2</v>
      </c>
      <c r="I89" s="321">
        <v>0</v>
      </c>
      <c r="J89" s="168">
        <f>ROUND(I89*H89,2)</f>
        <v>0</v>
      </c>
      <c r="K89" s="164" t="s">
        <v>213</v>
      </c>
      <c r="L89" s="169"/>
      <c r="M89" s="170" t="s">
        <v>35</v>
      </c>
      <c r="N89" s="171" t="s">
        <v>47</v>
      </c>
      <c r="O89" s="64"/>
      <c r="P89" s="172">
        <f>O89*H89</f>
        <v>0</v>
      </c>
      <c r="Q89" s="172">
        <v>1.23475</v>
      </c>
      <c r="R89" s="172">
        <f>Q89*H89</f>
        <v>2.4695</v>
      </c>
      <c r="S89" s="172">
        <v>0</v>
      </c>
      <c r="T89" s="173">
        <f>S89*H89</f>
        <v>0</v>
      </c>
      <c r="U89" s="34"/>
      <c r="V89" s="34"/>
      <c r="W89" s="34"/>
      <c r="X89" s="34"/>
      <c r="Y89" s="34"/>
      <c r="Z89" s="34"/>
      <c r="AA89" s="34"/>
      <c r="AB89" s="34"/>
      <c r="AC89" s="34"/>
      <c r="AD89" s="34"/>
      <c r="AE89" s="34"/>
      <c r="AR89" s="174" t="s">
        <v>214</v>
      </c>
      <c r="AT89" s="174" t="s">
        <v>209</v>
      </c>
      <c r="AU89" s="174" t="s">
        <v>76</v>
      </c>
      <c r="AY89" s="17" t="s">
        <v>215</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216</v>
      </c>
      <c r="BM89" s="174" t="s">
        <v>1196</v>
      </c>
    </row>
    <row r="90" spans="1:65" s="2" customFormat="1" ht="58.5" x14ac:dyDescent="0.2">
      <c r="A90" s="34"/>
      <c r="B90" s="35"/>
      <c r="C90" s="36"/>
      <c r="D90" s="176" t="s">
        <v>218</v>
      </c>
      <c r="E90" s="36"/>
      <c r="F90" s="177" t="s">
        <v>1197</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218</v>
      </c>
      <c r="AU90" s="17" t="s">
        <v>76</v>
      </c>
    </row>
    <row r="91" spans="1:65" s="12" customFormat="1" x14ac:dyDescent="0.2">
      <c r="B91" s="181"/>
      <c r="C91" s="182"/>
      <c r="D91" s="176" t="s">
        <v>220</v>
      </c>
      <c r="E91" s="183" t="s">
        <v>35</v>
      </c>
      <c r="F91" s="184" t="s">
        <v>254</v>
      </c>
      <c r="G91" s="182"/>
      <c r="H91" s="185">
        <v>2</v>
      </c>
      <c r="I91" s="186"/>
      <c r="J91" s="182"/>
      <c r="K91" s="182"/>
      <c r="L91" s="187"/>
      <c r="M91" s="188"/>
      <c r="N91" s="189"/>
      <c r="O91" s="189"/>
      <c r="P91" s="189"/>
      <c r="Q91" s="189"/>
      <c r="R91" s="189"/>
      <c r="S91" s="189"/>
      <c r="T91" s="190"/>
      <c r="AT91" s="191" t="s">
        <v>220</v>
      </c>
      <c r="AU91" s="191" t="s">
        <v>76</v>
      </c>
      <c r="AV91" s="12" t="s">
        <v>85</v>
      </c>
      <c r="AW91" s="12" t="s">
        <v>37</v>
      </c>
      <c r="AX91" s="12" t="s">
        <v>83</v>
      </c>
      <c r="AY91" s="191" t="s">
        <v>215</v>
      </c>
    </row>
    <row r="92" spans="1:65" s="2" customFormat="1" ht="16.5" customHeight="1" x14ac:dyDescent="0.2">
      <c r="A92" s="34"/>
      <c r="B92" s="35"/>
      <c r="C92" s="162" t="s">
        <v>228</v>
      </c>
      <c r="D92" s="162" t="s">
        <v>209</v>
      </c>
      <c r="E92" s="163" t="s">
        <v>711</v>
      </c>
      <c r="F92" s="164" t="s">
        <v>712</v>
      </c>
      <c r="G92" s="165" t="s">
        <v>212</v>
      </c>
      <c r="H92" s="166">
        <v>13</v>
      </c>
      <c r="I92" s="321">
        <v>0</v>
      </c>
      <c r="J92" s="168">
        <f>ROUND(I92*H92,2)</f>
        <v>0</v>
      </c>
      <c r="K92" s="164" t="s">
        <v>213</v>
      </c>
      <c r="L92" s="169"/>
      <c r="M92" s="170" t="s">
        <v>35</v>
      </c>
      <c r="N92" s="171" t="s">
        <v>47</v>
      </c>
      <c r="O92" s="64"/>
      <c r="P92" s="172">
        <f>O92*H92</f>
        <v>0</v>
      </c>
      <c r="Q92" s="172">
        <v>0</v>
      </c>
      <c r="R92" s="172">
        <f>Q92*H92</f>
        <v>0</v>
      </c>
      <c r="S92" s="172">
        <v>0</v>
      </c>
      <c r="T92" s="173">
        <f>S92*H92</f>
        <v>0</v>
      </c>
      <c r="U92" s="34"/>
      <c r="V92" s="34"/>
      <c r="W92" s="34"/>
      <c r="X92" s="34"/>
      <c r="Y92" s="34"/>
      <c r="Z92" s="34"/>
      <c r="AA92" s="34"/>
      <c r="AB92" s="34"/>
      <c r="AC92" s="34"/>
      <c r="AD92" s="34"/>
      <c r="AE92" s="34"/>
      <c r="AR92" s="174" t="s">
        <v>214</v>
      </c>
      <c r="AT92" s="174" t="s">
        <v>209</v>
      </c>
      <c r="AU92" s="174" t="s">
        <v>76</v>
      </c>
      <c r="AY92" s="17" t="s">
        <v>215</v>
      </c>
      <c r="BE92" s="175">
        <f>IF(N92="základní",J92,0)</f>
        <v>0</v>
      </c>
      <c r="BF92" s="175">
        <f>IF(N92="snížená",J92,0)</f>
        <v>0</v>
      </c>
      <c r="BG92" s="175">
        <f>IF(N92="zákl. přenesená",J92,0)</f>
        <v>0</v>
      </c>
      <c r="BH92" s="175">
        <f>IF(N92="sníž. přenesená",J92,0)</f>
        <v>0</v>
      </c>
      <c r="BI92" s="175">
        <f>IF(N92="nulová",J92,0)</f>
        <v>0</v>
      </c>
      <c r="BJ92" s="17" t="s">
        <v>83</v>
      </c>
      <c r="BK92" s="175">
        <f>ROUND(I92*H92,2)</f>
        <v>0</v>
      </c>
      <c r="BL92" s="17" t="s">
        <v>216</v>
      </c>
      <c r="BM92" s="174" t="s">
        <v>997</v>
      </c>
    </row>
    <row r="93" spans="1:65" s="2" customFormat="1" ht="58.5" x14ac:dyDescent="0.2">
      <c r="A93" s="34"/>
      <c r="B93" s="35"/>
      <c r="C93" s="36"/>
      <c r="D93" s="176" t="s">
        <v>218</v>
      </c>
      <c r="E93" s="36"/>
      <c r="F93" s="177" t="s">
        <v>998</v>
      </c>
      <c r="G93" s="36"/>
      <c r="H93" s="36"/>
      <c r="I93" s="178"/>
      <c r="J93" s="36"/>
      <c r="K93" s="36"/>
      <c r="L93" s="39"/>
      <c r="M93" s="179"/>
      <c r="N93" s="180"/>
      <c r="O93" s="64"/>
      <c r="P93" s="64"/>
      <c r="Q93" s="64"/>
      <c r="R93" s="64"/>
      <c r="S93" s="64"/>
      <c r="T93" s="65"/>
      <c r="U93" s="34"/>
      <c r="V93" s="34"/>
      <c r="W93" s="34"/>
      <c r="X93" s="34"/>
      <c r="Y93" s="34"/>
      <c r="Z93" s="34"/>
      <c r="AA93" s="34"/>
      <c r="AB93" s="34"/>
      <c r="AC93" s="34"/>
      <c r="AD93" s="34"/>
      <c r="AE93" s="34"/>
      <c r="AT93" s="17" t="s">
        <v>218</v>
      </c>
      <c r="AU93" s="17" t="s">
        <v>76</v>
      </c>
    </row>
    <row r="94" spans="1:65" s="12" customFormat="1" x14ac:dyDescent="0.2">
      <c r="B94" s="181"/>
      <c r="C94" s="182"/>
      <c r="D94" s="176" t="s">
        <v>220</v>
      </c>
      <c r="E94" s="183" t="s">
        <v>35</v>
      </c>
      <c r="F94" s="184" t="s">
        <v>1135</v>
      </c>
      <c r="G94" s="182"/>
      <c r="H94" s="185">
        <v>13</v>
      </c>
      <c r="I94" s="186"/>
      <c r="J94" s="182"/>
      <c r="K94" s="182"/>
      <c r="L94" s="187"/>
      <c r="M94" s="188"/>
      <c r="N94" s="189"/>
      <c r="O94" s="189"/>
      <c r="P94" s="189"/>
      <c r="Q94" s="189"/>
      <c r="R94" s="189"/>
      <c r="S94" s="189"/>
      <c r="T94" s="190"/>
      <c r="AT94" s="191" t="s">
        <v>220</v>
      </c>
      <c r="AU94" s="191" t="s">
        <v>76</v>
      </c>
      <c r="AV94" s="12" t="s">
        <v>85</v>
      </c>
      <c r="AW94" s="12" t="s">
        <v>37</v>
      </c>
      <c r="AX94" s="12" t="s">
        <v>83</v>
      </c>
      <c r="AY94" s="191" t="s">
        <v>215</v>
      </c>
    </row>
    <row r="95" spans="1:65" s="2" customFormat="1" ht="16.5" customHeight="1" x14ac:dyDescent="0.2">
      <c r="A95" s="34"/>
      <c r="B95" s="35"/>
      <c r="C95" s="162" t="s">
        <v>216</v>
      </c>
      <c r="D95" s="162" t="s">
        <v>209</v>
      </c>
      <c r="E95" s="163" t="s">
        <v>999</v>
      </c>
      <c r="F95" s="164" t="s">
        <v>1000</v>
      </c>
      <c r="G95" s="165" t="s">
        <v>212</v>
      </c>
      <c r="H95" s="166">
        <v>1074</v>
      </c>
      <c r="I95" s="321">
        <v>0</v>
      </c>
      <c r="J95" s="168">
        <f>ROUND(I95*H95,2)</f>
        <v>0</v>
      </c>
      <c r="K95" s="164" t="s">
        <v>213</v>
      </c>
      <c r="L95" s="169"/>
      <c r="M95" s="170" t="s">
        <v>35</v>
      </c>
      <c r="N95" s="171" t="s">
        <v>47</v>
      </c>
      <c r="O95" s="64"/>
      <c r="P95" s="172">
        <f>O95*H95</f>
        <v>0</v>
      </c>
      <c r="Q95" s="172">
        <v>7.4200000000000004E-3</v>
      </c>
      <c r="R95" s="172">
        <f>Q95*H95</f>
        <v>7.9690800000000008</v>
      </c>
      <c r="S95" s="172">
        <v>0</v>
      </c>
      <c r="T95" s="173">
        <f>S95*H95</f>
        <v>0</v>
      </c>
      <c r="U95" s="34"/>
      <c r="V95" s="34"/>
      <c r="W95" s="34"/>
      <c r="X95" s="34"/>
      <c r="Y95" s="34"/>
      <c r="Z95" s="34"/>
      <c r="AA95" s="34"/>
      <c r="AB95" s="34"/>
      <c r="AC95" s="34"/>
      <c r="AD95" s="34"/>
      <c r="AE95" s="34"/>
      <c r="AR95" s="174" t="s">
        <v>214</v>
      </c>
      <c r="AT95" s="174" t="s">
        <v>209</v>
      </c>
      <c r="AU95" s="174" t="s">
        <v>76</v>
      </c>
      <c r="AY95" s="17" t="s">
        <v>215</v>
      </c>
      <c r="BE95" s="175">
        <f>IF(N95="základní",J95,0)</f>
        <v>0</v>
      </c>
      <c r="BF95" s="175">
        <f>IF(N95="snížená",J95,0)</f>
        <v>0</v>
      </c>
      <c r="BG95" s="175">
        <f>IF(N95="zákl. přenesená",J95,0)</f>
        <v>0</v>
      </c>
      <c r="BH95" s="175">
        <f>IF(N95="sníž. přenesená",J95,0)</f>
        <v>0</v>
      </c>
      <c r="BI95" s="175">
        <f>IF(N95="nulová",J95,0)</f>
        <v>0</v>
      </c>
      <c r="BJ95" s="17" t="s">
        <v>83</v>
      </c>
      <c r="BK95" s="175">
        <f>ROUND(I95*H95,2)</f>
        <v>0</v>
      </c>
      <c r="BL95" s="17" t="s">
        <v>216</v>
      </c>
      <c r="BM95" s="174" t="s">
        <v>1001</v>
      </c>
    </row>
    <row r="96" spans="1:65" s="2" customFormat="1" ht="58.5" x14ac:dyDescent="0.2">
      <c r="A96" s="34"/>
      <c r="B96" s="35"/>
      <c r="C96" s="36"/>
      <c r="D96" s="176" t="s">
        <v>218</v>
      </c>
      <c r="E96" s="36"/>
      <c r="F96" s="177" t="s">
        <v>1002</v>
      </c>
      <c r="G96" s="36"/>
      <c r="H96" s="36"/>
      <c r="I96" s="178"/>
      <c r="J96" s="36"/>
      <c r="K96" s="36"/>
      <c r="L96" s="39"/>
      <c r="M96" s="179"/>
      <c r="N96" s="180"/>
      <c r="O96" s="64"/>
      <c r="P96" s="64"/>
      <c r="Q96" s="64"/>
      <c r="R96" s="64"/>
      <c r="S96" s="64"/>
      <c r="T96" s="65"/>
      <c r="U96" s="34"/>
      <c r="V96" s="34"/>
      <c r="W96" s="34"/>
      <c r="X96" s="34"/>
      <c r="Y96" s="34"/>
      <c r="Z96" s="34"/>
      <c r="AA96" s="34"/>
      <c r="AB96" s="34"/>
      <c r="AC96" s="34"/>
      <c r="AD96" s="34"/>
      <c r="AE96" s="34"/>
      <c r="AT96" s="17" t="s">
        <v>218</v>
      </c>
      <c r="AU96" s="17" t="s">
        <v>76</v>
      </c>
    </row>
    <row r="97" spans="1:51" s="12" customFormat="1" x14ac:dyDescent="0.2">
      <c r="B97" s="181"/>
      <c r="C97" s="182"/>
      <c r="D97" s="176" t="s">
        <v>220</v>
      </c>
      <c r="E97" s="183" t="s">
        <v>35</v>
      </c>
      <c r="F97" s="184" t="s">
        <v>1127</v>
      </c>
      <c r="G97" s="182"/>
      <c r="H97" s="185">
        <v>1074</v>
      </c>
      <c r="I97" s="186"/>
      <c r="J97" s="182"/>
      <c r="K97" s="182"/>
      <c r="L97" s="187"/>
      <c r="M97" s="217"/>
      <c r="N97" s="218"/>
      <c r="O97" s="218"/>
      <c r="P97" s="218"/>
      <c r="Q97" s="218"/>
      <c r="R97" s="218"/>
      <c r="S97" s="218"/>
      <c r="T97" s="219"/>
      <c r="AT97" s="191" t="s">
        <v>220</v>
      </c>
      <c r="AU97" s="191" t="s">
        <v>76</v>
      </c>
      <c r="AV97" s="12" t="s">
        <v>85</v>
      </c>
      <c r="AW97" s="12" t="s">
        <v>37</v>
      </c>
      <c r="AX97" s="12" t="s">
        <v>83</v>
      </c>
      <c r="AY97" s="191" t="s">
        <v>215</v>
      </c>
    </row>
    <row r="98" spans="1:51" s="2" customFormat="1" ht="6.95" customHeight="1" x14ac:dyDescent="0.2">
      <c r="A98" s="34"/>
      <c r="B98" s="47"/>
      <c r="C98" s="48"/>
      <c r="D98" s="48"/>
      <c r="E98" s="48"/>
      <c r="F98" s="48"/>
      <c r="G98" s="48"/>
      <c r="H98" s="48"/>
      <c r="I98" s="48"/>
      <c r="J98" s="48"/>
      <c r="K98" s="48"/>
      <c r="L98" s="39"/>
      <c r="M98" s="34"/>
      <c r="O98" s="34"/>
      <c r="P98" s="34"/>
      <c r="Q98" s="34"/>
      <c r="R98" s="34"/>
      <c r="S98" s="34"/>
      <c r="T98" s="34"/>
      <c r="U98" s="34"/>
      <c r="V98" s="34"/>
      <c r="W98" s="34"/>
      <c r="X98" s="34"/>
      <c r="Y98" s="34"/>
      <c r="Z98" s="34"/>
      <c r="AA98" s="34"/>
      <c r="AB98" s="34"/>
      <c r="AC98" s="34"/>
      <c r="AD98" s="34"/>
      <c r="AE98" s="34"/>
    </row>
  </sheetData>
  <sheetProtection algorithmName="SHA-512" hashValue="bubPZa/56ct6rmxLkfN1NKHGOhTzFq+hN0Q8w6eLRTvcDlk+2Q8wiOX9TjeGR3zri0VqyopvnM7cdy1bfGxC3g==" saltValue="NekEw+rpOfQ7lxLxO1C1cmyDXmsdIjLcB6n1p9Yn1PryDi7aivZ//xf/BNIyo0sYJ6rwiSZ28qz78I/pOXqKcw==" spinCount="100000" sheet="1" objects="1" scenarios="1" formatColumns="0" formatRows="0" autoFilter="0"/>
  <autoFilter ref="C84:K97"/>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2"/>
  <sheetViews>
    <sheetView showGridLines="0" topLeftCell="A100"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169</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1198</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1199</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1200</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ROUND((SUM(BE88:BE151)),  2)</f>
        <v>0</v>
      </c>
      <c r="G35" s="34"/>
      <c r="H35" s="34"/>
      <c r="I35" s="124">
        <v>0.21</v>
      </c>
      <c r="J35" s="123">
        <f>ROUND(((SUM(BE88:BE151))*I35),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ROUND((SUM(BF88:BF151)),  2)</f>
        <v>0</v>
      </c>
      <c r="G36" s="34"/>
      <c r="H36" s="34"/>
      <c r="I36" s="124">
        <v>0.15</v>
      </c>
      <c r="J36" s="123">
        <f>ROUND(((SUM(BF88:BF151))*I36),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ROUND((SUM(BG88:BG151)),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ROUND((SUM(BH88:BH151)),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ROUND((SUM(BI88:BI151)),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1198</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12.1 - Trať Summerau - ČB, km 115,808 - Železniční svršek</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České Budějovice</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192</v>
      </c>
    </row>
    <row r="64" spans="1:47" s="9" customFormat="1" ht="24.95" customHeight="1" x14ac:dyDescent="0.2">
      <c r="B64" s="140"/>
      <c r="C64" s="141"/>
      <c r="D64" s="142" t="s">
        <v>193</v>
      </c>
      <c r="E64" s="143"/>
      <c r="F64" s="143"/>
      <c r="G64" s="143"/>
      <c r="H64" s="143"/>
      <c r="I64" s="143"/>
      <c r="J64" s="144">
        <f>J100</f>
        <v>0</v>
      </c>
      <c r="K64" s="141"/>
      <c r="L64" s="145"/>
    </row>
    <row r="65" spans="1:31" s="10" customFormat="1" ht="19.899999999999999" customHeight="1" x14ac:dyDescent="0.2">
      <c r="B65" s="146"/>
      <c r="C65" s="97"/>
      <c r="D65" s="147" t="s">
        <v>194</v>
      </c>
      <c r="E65" s="148"/>
      <c r="F65" s="148"/>
      <c r="G65" s="148"/>
      <c r="H65" s="148"/>
      <c r="I65" s="148"/>
      <c r="J65" s="149">
        <f>J101</f>
        <v>0</v>
      </c>
      <c r="K65" s="97"/>
      <c r="L65" s="150"/>
    </row>
    <row r="66" spans="1:31" s="9" customFormat="1" ht="24.95" customHeight="1" x14ac:dyDescent="0.2">
      <c r="B66" s="140"/>
      <c r="C66" s="141"/>
      <c r="D66" s="142" t="s">
        <v>195</v>
      </c>
      <c r="E66" s="143"/>
      <c r="F66" s="143"/>
      <c r="G66" s="143"/>
      <c r="H66" s="143"/>
      <c r="I66" s="143"/>
      <c r="J66" s="144">
        <f>J123</f>
        <v>0</v>
      </c>
      <c r="K66" s="141"/>
      <c r="L66" s="145"/>
    </row>
    <row r="67" spans="1:31" s="2" customFormat="1" ht="21.75" customHeight="1" x14ac:dyDescent="0.2">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customHeight="1" x14ac:dyDescent="0.2">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ht="6.95" customHeight="1" x14ac:dyDescent="0.2">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x14ac:dyDescent="0.2">
      <c r="A73" s="34"/>
      <c r="B73" s="35"/>
      <c r="C73" s="23" t="s">
        <v>196</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x14ac:dyDescent="0.2">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x14ac:dyDescent="0.2">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x14ac:dyDescent="0.2">
      <c r="A76" s="34"/>
      <c r="B76" s="35"/>
      <c r="C76" s="36"/>
      <c r="D76" s="36"/>
      <c r="E76" s="367" t="str">
        <f>E7</f>
        <v>Oprava kolejí a výhybek v úseku H. Dvořiště - Velešín na trati Č. Budějovice - Summerau</v>
      </c>
      <c r="F76" s="368"/>
      <c r="G76" s="368"/>
      <c r="H76" s="368"/>
      <c r="I76" s="36"/>
      <c r="J76" s="36"/>
      <c r="K76" s="36"/>
      <c r="L76" s="113"/>
      <c r="S76" s="34"/>
      <c r="T76" s="34"/>
      <c r="U76" s="34"/>
      <c r="V76" s="34"/>
      <c r="W76" s="34"/>
      <c r="X76" s="34"/>
      <c r="Y76" s="34"/>
      <c r="Z76" s="34"/>
      <c r="AA76" s="34"/>
      <c r="AB76" s="34"/>
      <c r="AC76" s="34"/>
      <c r="AD76" s="34"/>
      <c r="AE76" s="34"/>
    </row>
    <row r="77" spans="1:31" s="1" customFormat="1" ht="12" customHeight="1" x14ac:dyDescent="0.2">
      <c r="B77" s="21"/>
      <c r="C77" s="29" t="s">
        <v>183</v>
      </c>
      <c r="D77" s="22"/>
      <c r="E77" s="22"/>
      <c r="F77" s="22"/>
      <c r="G77" s="22"/>
      <c r="H77" s="22"/>
      <c r="I77" s="22"/>
      <c r="J77" s="22"/>
      <c r="K77" s="22"/>
      <c r="L77" s="20"/>
    </row>
    <row r="78" spans="1:31" s="2" customFormat="1" ht="16.5" customHeight="1" x14ac:dyDescent="0.2">
      <c r="A78" s="34"/>
      <c r="B78" s="35"/>
      <c r="C78" s="36"/>
      <c r="D78" s="36"/>
      <c r="E78" s="367" t="s">
        <v>1198</v>
      </c>
      <c r="F78" s="366"/>
      <c r="G78" s="366"/>
      <c r="H78" s="36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185</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x14ac:dyDescent="0.2">
      <c r="A80" s="34"/>
      <c r="B80" s="35"/>
      <c r="C80" s="36"/>
      <c r="D80" s="36"/>
      <c r="E80" s="330" t="str">
        <f>E11</f>
        <v>SO 12.1 - Trať Summerau - ČB, km 115,808 - Železniční svršek</v>
      </c>
      <c r="F80" s="366"/>
      <c r="G80" s="366"/>
      <c r="H80" s="366"/>
      <c r="I80" s="36"/>
      <c r="J80" s="36"/>
      <c r="K80" s="36"/>
      <c r="L80" s="113"/>
      <c r="S80" s="34"/>
      <c r="T80" s="34"/>
      <c r="U80" s="34"/>
      <c r="V80" s="34"/>
      <c r="W80" s="34"/>
      <c r="X80" s="34"/>
      <c r="Y80" s="34"/>
      <c r="Z80" s="34"/>
      <c r="AA80" s="34"/>
      <c r="AB80" s="34"/>
      <c r="AC80" s="34"/>
      <c r="AD80" s="34"/>
      <c r="AE80" s="34"/>
    </row>
    <row r="81" spans="1:65" s="2" customFormat="1" ht="6.95" customHeight="1" x14ac:dyDescent="0.2">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x14ac:dyDescent="0.2">
      <c r="A82" s="34"/>
      <c r="B82" s="35"/>
      <c r="C82" s="29" t="s">
        <v>22</v>
      </c>
      <c r="D82" s="36"/>
      <c r="E82" s="36"/>
      <c r="F82" s="27" t="str">
        <f>F14</f>
        <v>trať 196 dle JŘ, České Budějovice</v>
      </c>
      <c r="G82" s="36"/>
      <c r="H82" s="36"/>
      <c r="I82" s="29" t="s">
        <v>24</v>
      </c>
      <c r="J82" s="59" t="str">
        <f>IF(J14="","",J14)</f>
        <v>20. 1. 2021</v>
      </c>
      <c r="K82" s="36"/>
      <c r="L82" s="113"/>
      <c r="S82" s="34"/>
      <c r="T82" s="34"/>
      <c r="U82" s="34"/>
      <c r="V82" s="34"/>
      <c r="W82" s="34"/>
      <c r="X82" s="34"/>
      <c r="Y82" s="34"/>
      <c r="Z82" s="34"/>
      <c r="AA82" s="34"/>
      <c r="AB82" s="34"/>
      <c r="AC82" s="34"/>
      <c r="AD82" s="34"/>
      <c r="AE82" s="34"/>
    </row>
    <row r="83" spans="1:65" s="2" customFormat="1" ht="6.9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x14ac:dyDescent="0.2">
      <c r="A84" s="34"/>
      <c r="B84" s="35"/>
      <c r="C84" s="29" t="s">
        <v>26</v>
      </c>
      <c r="D84" s="36"/>
      <c r="E84" s="36"/>
      <c r="F84" s="27" t="str">
        <f>E17</f>
        <v xml:space="preserve">Správa železnic, s. o.,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5.2" customHeight="1" x14ac:dyDescent="0.2">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ht="10.35" customHeight="1" x14ac:dyDescent="0.2">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x14ac:dyDescent="0.2">
      <c r="A87" s="151"/>
      <c r="B87" s="152"/>
      <c r="C87" s="153" t="s">
        <v>197</v>
      </c>
      <c r="D87" s="154" t="s">
        <v>61</v>
      </c>
      <c r="E87" s="154" t="s">
        <v>57</v>
      </c>
      <c r="F87" s="154" t="s">
        <v>58</v>
      </c>
      <c r="G87" s="154" t="s">
        <v>198</v>
      </c>
      <c r="H87" s="154" t="s">
        <v>199</v>
      </c>
      <c r="I87" s="154" t="s">
        <v>200</v>
      </c>
      <c r="J87" s="154" t="s">
        <v>191</v>
      </c>
      <c r="K87" s="155" t="s">
        <v>201</v>
      </c>
      <c r="L87" s="156"/>
      <c r="M87" s="68" t="s">
        <v>35</v>
      </c>
      <c r="N87" s="69" t="s">
        <v>46</v>
      </c>
      <c r="O87" s="69" t="s">
        <v>202</v>
      </c>
      <c r="P87" s="69" t="s">
        <v>203</v>
      </c>
      <c r="Q87" s="69" t="s">
        <v>204</v>
      </c>
      <c r="R87" s="69" t="s">
        <v>205</v>
      </c>
      <c r="S87" s="69" t="s">
        <v>206</v>
      </c>
      <c r="T87" s="70" t="s">
        <v>207</v>
      </c>
      <c r="U87" s="151"/>
      <c r="V87" s="151"/>
      <c r="W87" s="151"/>
      <c r="X87" s="151"/>
      <c r="Y87" s="151"/>
      <c r="Z87" s="151"/>
      <c r="AA87" s="151"/>
      <c r="AB87" s="151"/>
      <c r="AC87" s="151"/>
      <c r="AD87" s="151"/>
      <c r="AE87" s="151"/>
    </row>
    <row r="88" spans="1:65" s="2" customFormat="1" ht="22.9" customHeight="1" x14ac:dyDescent="0.25">
      <c r="A88" s="34"/>
      <c r="B88" s="35"/>
      <c r="C88" s="75" t="s">
        <v>208</v>
      </c>
      <c r="D88" s="36"/>
      <c r="E88" s="36"/>
      <c r="F88" s="36"/>
      <c r="G88" s="36"/>
      <c r="H88" s="36"/>
      <c r="I88" s="36"/>
      <c r="J88" s="157">
        <f>BK88</f>
        <v>0</v>
      </c>
      <c r="K88" s="36"/>
      <c r="L88" s="39"/>
      <c r="M88" s="71"/>
      <c r="N88" s="158"/>
      <c r="O88" s="72"/>
      <c r="P88" s="159">
        <f>P89+SUM(P90:P100)+P123</f>
        <v>0</v>
      </c>
      <c r="Q88" s="72"/>
      <c r="R88" s="159">
        <f>R89+SUM(R90:R100)+R123</f>
        <v>6.0839999999999996</v>
      </c>
      <c r="S88" s="72"/>
      <c r="T88" s="160">
        <f>T89+SUM(T90:T100)+T123</f>
        <v>0</v>
      </c>
      <c r="U88" s="34"/>
      <c r="V88" s="34"/>
      <c r="W88" s="34"/>
      <c r="X88" s="34"/>
      <c r="Y88" s="34"/>
      <c r="Z88" s="34"/>
      <c r="AA88" s="34"/>
      <c r="AB88" s="34"/>
      <c r="AC88" s="34"/>
      <c r="AD88" s="34"/>
      <c r="AE88" s="34"/>
      <c r="AT88" s="17" t="s">
        <v>75</v>
      </c>
      <c r="AU88" s="17" t="s">
        <v>192</v>
      </c>
      <c r="BK88" s="161">
        <f>BK89+SUM(BK90:BK100)+BK123</f>
        <v>0</v>
      </c>
    </row>
    <row r="89" spans="1:65" s="2" customFormat="1" ht="16.5" customHeight="1" x14ac:dyDescent="0.2">
      <c r="A89" s="34"/>
      <c r="B89" s="35"/>
      <c r="C89" s="162" t="s">
        <v>83</v>
      </c>
      <c r="D89" s="162" t="s">
        <v>209</v>
      </c>
      <c r="E89" s="163" t="s">
        <v>1201</v>
      </c>
      <c r="F89" s="164" t="s">
        <v>1202</v>
      </c>
      <c r="G89" s="165" t="s">
        <v>212</v>
      </c>
      <c r="H89" s="166">
        <v>68</v>
      </c>
      <c r="I89" s="167"/>
      <c r="J89" s="168">
        <f>ROUND(I89*H89,2)</f>
        <v>0</v>
      </c>
      <c r="K89" s="164" t="s">
        <v>213</v>
      </c>
      <c r="L89" s="169"/>
      <c r="M89" s="170" t="s">
        <v>35</v>
      </c>
      <c r="N89" s="171" t="s">
        <v>47</v>
      </c>
      <c r="O89" s="64"/>
      <c r="P89" s="172">
        <f>O89*H89</f>
        <v>0</v>
      </c>
      <c r="Q89" s="172">
        <v>1.0499999999999999E-3</v>
      </c>
      <c r="R89" s="172">
        <f>Q89*H89</f>
        <v>7.1399999999999991E-2</v>
      </c>
      <c r="S89" s="172">
        <v>0</v>
      </c>
      <c r="T89" s="173">
        <f>S89*H89</f>
        <v>0</v>
      </c>
      <c r="U89" s="34"/>
      <c r="V89" s="34"/>
      <c r="W89" s="34"/>
      <c r="X89" s="34"/>
      <c r="Y89" s="34"/>
      <c r="Z89" s="34"/>
      <c r="AA89" s="34"/>
      <c r="AB89" s="34"/>
      <c r="AC89" s="34"/>
      <c r="AD89" s="34"/>
      <c r="AE89" s="34"/>
      <c r="AR89" s="174" t="s">
        <v>214</v>
      </c>
      <c r="AT89" s="174" t="s">
        <v>209</v>
      </c>
      <c r="AU89" s="174" t="s">
        <v>76</v>
      </c>
      <c r="AY89" s="17" t="s">
        <v>215</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216</v>
      </c>
      <c r="BM89" s="174" t="s">
        <v>1203</v>
      </c>
    </row>
    <row r="90" spans="1:65" s="12" customFormat="1" x14ac:dyDescent="0.2">
      <c r="B90" s="181"/>
      <c r="C90" s="182"/>
      <c r="D90" s="176" t="s">
        <v>220</v>
      </c>
      <c r="E90" s="183" t="s">
        <v>35</v>
      </c>
      <c r="F90" s="184" t="s">
        <v>1204</v>
      </c>
      <c r="G90" s="182"/>
      <c r="H90" s="185">
        <v>68</v>
      </c>
      <c r="I90" s="186"/>
      <c r="J90" s="182"/>
      <c r="K90" s="182"/>
      <c r="L90" s="187"/>
      <c r="M90" s="188"/>
      <c r="N90" s="189"/>
      <c r="O90" s="189"/>
      <c r="P90" s="189"/>
      <c r="Q90" s="189"/>
      <c r="R90" s="189"/>
      <c r="S90" s="189"/>
      <c r="T90" s="190"/>
      <c r="AT90" s="191" t="s">
        <v>220</v>
      </c>
      <c r="AU90" s="191" t="s">
        <v>76</v>
      </c>
      <c r="AV90" s="12" t="s">
        <v>85</v>
      </c>
      <c r="AW90" s="12" t="s">
        <v>37</v>
      </c>
      <c r="AX90" s="12" t="s">
        <v>83</v>
      </c>
      <c r="AY90" s="191" t="s">
        <v>215</v>
      </c>
    </row>
    <row r="91" spans="1:65" s="2" customFormat="1" ht="16.5" customHeight="1" x14ac:dyDescent="0.2">
      <c r="A91" s="34"/>
      <c r="B91" s="35"/>
      <c r="C91" s="162" t="s">
        <v>85</v>
      </c>
      <c r="D91" s="162" t="s">
        <v>209</v>
      </c>
      <c r="E91" s="163" t="s">
        <v>1030</v>
      </c>
      <c r="F91" s="164" t="s">
        <v>1031</v>
      </c>
      <c r="G91" s="165" t="s">
        <v>212</v>
      </c>
      <c r="H91" s="166">
        <v>84</v>
      </c>
      <c r="I91" s="167"/>
      <c r="J91" s="168">
        <f>ROUND(I91*H91,2)</f>
        <v>0</v>
      </c>
      <c r="K91" s="164" t="s">
        <v>213</v>
      </c>
      <c r="L91" s="169"/>
      <c r="M91" s="170" t="s">
        <v>35</v>
      </c>
      <c r="N91" s="171" t="s">
        <v>47</v>
      </c>
      <c r="O91" s="64"/>
      <c r="P91" s="172">
        <f>O91*H91</f>
        <v>0</v>
      </c>
      <c r="Q91" s="172">
        <v>1.4999999999999999E-4</v>
      </c>
      <c r="R91" s="172">
        <f>Q91*H91</f>
        <v>1.2599999999999998E-2</v>
      </c>
      <c r="S91" s="172">
        <v>0</v>
      </c>
      <c r="T91" s="173">
        <f>S91*H91</f>
        <v>0</v>
      </c>
      <c r="U91" s="34"/>
      <c r="V91" s="34"/>
      <c r="W91" s="34"/>
      <c r="X91" s="34"/>
      <c r="Y91" s="34"/>
      <c r="Z91" s="34"/>
      <c r="AA91" s="34"/>
      <c r="AB91" s="34"/>
      <c r="AC91" s="34"/>
      <c r="AD91" s="34"/>
      <c r="AE91" s="34"/>
      <c r="AR91" s="174" t="s">
        <v>214</v>
      </c>
      <c r="AT91" s="174" t="s">
        <v>209</v>
      </c>
      <c r="AU91" s="174" t="s">
        <v>76</v>
      </c>
      <c r="AY91" s="17" t="s">
        <v>215</v>
      </c>
      <c r="BE91" s="175">
        <f>IF(N91="základní",J91,0)</f>
        <v>0</v>
      </c>
      <c r="BF91" s="175">
        <f>IF(N91="snížená",J91,0)</f>
        <v>0</v>
      </c>
      <c r="BG91" s="175">
        <f>IF(N91="zákl. přenesená",J91,0)</f>
        <v>0</v>
      </c>
      <c r="BH91" s="175">
        <f>IF(N91="sníž. přenesená",J91,0)</f>
        <v>0</v>
      </c>
      <c r="BI91" s="175">
        <f>IF(N91="nulová",J91,0)</f>
        <v>0</v>
      </c>
      <c r="BJ91" s="17" t="s">
        <v>83</v>
      </c>
      <c r="BK91" s="175">
        <f>ROUND(I91*H91,2)</f>
        <v>0</v>
      </c>
      <c r="BL91" s="17" t="s">
        <v>216</v>
      </c>
      <c r="BM91" s="174" t="s">
        <v>1205</v>
      </c>
    </row>
    <row r="92" spans="1:65" s="12" customFormat="1" x14ac:dyDescent="0.2">
      <c r="B92" s="181"/>
      <c r="C92" s="182"/>
      <c r="D92" s="176" t="s">
        <v>220</v>
      </c>
      <c r="E92" s="183" t="s">
        <v>35</v>
      </c>
      <c r="F92" s="184" t="s">
        <v>1206</v>
      </c>
      <c r="G92" s="182"/>
      <c r="H92" s="185">
        <v>84</v>
      </c>
      <c r="I92" s="186"/>
      <c r="J92" s="182"/>
      <c r="K92" s="182"/>
      <c r="L92" s="187"/>
      <c r="M92" s="188"/>
      <c r="N92" s="189"/>
      <c r="O92" s="189"/>
      <c r="P92" s="189"/>
      <c r="Q92" s="189"/>
      <c r="R92" s="189"/>
      <c r="S92" s="189"/>
      <c r="T92" s="190"/>
      <c r="AT92" s="191" t="s">
        <v>220</v>
      </c>
      <c r="AU92" s="191" t="s">
        <v>76</v>
      </c>
      <c r="AV92" s="12" t="s">
        <v>85</v>
      </c>
      <c r="AW92" s="12" t="s">
        <v>37</v>
      </c>
      <c r="AX92" s="12" t="s">
        <v>83</v>
      </c>
      <c r="AY92" s="191" t="s">
        <v>215</v>
      </c>
    </row>
    <row r="93" spans="1:65" s="2" customFormat="1" ht="16.5" customHeight="1" x14ac:dyDescent="0.2">
      <c r="A93" s="34"/>
      <c r="B93" s="35"/>
      <c r="C93" s="162" t="s">
        <v>228</v>
      </c>
      <c r="D93" s="162" t="s">
        <v>209</v>
      </c>
      <c r="E93" s="163" t="s">
        <v>1207</v>
      </c>
      <c r="F93" s="164" t="s">
        <v>1208</v>
      </c>
      <c r="G93" s="165" t="s">
        <v>212</v>
      </c>
      <c r="H93" s="166">
        <v>4</v>
      </c>
      <c r="I93" s="167"/>
      <c r="J93" s="168">
        <f>ROUND(I93*H93,2)</f>
        <v>0</v>
      </c>
      <c r="K93" s="164" t="s">
        <v>213</v>
      </c>
      <c r="L93" s="169"/>
      <c r="M93" s="170" t="s">
        <v>35</v>
      </c>
      <c r="N93" s="171" t="s">
        <v>47</v>
      </c>
      <c r="O93" s="64"/>
      <c r="P93" s="172">
        <f>O93*H93</f>
        <v>0</v>
      </c>
      <c r="Q93" s="172">
        <v>0</v>
      </c>
      <c r="R93" s="172">
        <f>Q93*H93</f>
        <v>0</v>
      </c>
      <c r="S93" s="172">
        <v>0</v>
      </c>
      <c r="T93" s="173">
        <f>S93*H93</f>
        <v>0</v>
      </c>
      <c r="U93" s="34"/>
      <c r="V93" s="34"/>
      <c r="W93" s="34"/>
      <c r="X93" s="34"/>
      <c r="Y93" s="34"/>
      <c r="Z93" s="34"/>
      <c r="AA93" s="34"/>
      <c r="AB93" s="34"/>
      <c r="AC93" s="34"/>
      <c r="AD93" s="34"/>
      <c r="AE93" s="34"/>
      <c r="AR93" s="174" t="s">
        <v>214</v>
      </c>
      <c r="AT93" s="174" t="s">
        <v>209</v>
      </c>
      <c r="AU93" s="174" t="s">
        <v>76</v>
      </c>
      <c r="AY93" s="17" t="s">
        <v>215</v>
      </c>
      <c r="BE93" s="175">
        <f>IF(N93="základní",J93,0)</f>
        <v>0</v>
      </c>
      <c r="BF93" s="175">
        <f>IF(N93="snížená",J93,0)</f>
        <v>0</v>
      </c>
      <c r="BG93" s="175">
        <f>IF(N93="zákl. přenesená",J93,0)</f>
        <v>0</v>
      </c>
      <c r="BH93" s="175">
        <f>IF(N93="sníž. přenesená",J93,0)</f>
        <v>0</v>
      </c>
      <c r="BI93" s="175">
        <f>IF(N93="nulová",J93,0)</f>
        <v>0</v>
      </c>
      <c r="BJ93" s="17" t="s">
        <v>83</v>
      </c>
      <c r="BK93" s="175">
        <f>ROUND(I93*H93,2)</f>
        <v>0</v>
      </c>
      <c r="BL93" s="17" t="s">
        <v>216</v>
      </c>
      <c r="BM93" s="174" t="s">
        <v>1209</v>
      </c>
    </row>
    <row r="94" spans="1:65" s="12" customFormat="1" x14ac:dyDescent="0.2">
      <c r="B94" s="181"/>
      <c r="C94" s="182"/>
      <c r="D94" s="176" t="s">
        <v>220</v>
      </c>
      <c r="E94" s="183" t="s">
        <v>35</v>
      </c>
      <c r="F94" s="184" t="s">
        <v>241</v>
      </c>
      <c r="G94" s="182"/>
      <c r="H94" s="185">
        <v>4</v>
      </c>
      <c r="I94" s="186"/>
      <c r="J94" s="182"/>
      <c r="K94" s="182"/>
      <c r="L94" s="187"/>
      <c r="M94" s="188"/>
      <c r="N94" s="189"/>
      <c r="O94" s="189"/>
      <c r="P94" s="189"/>
      <c r="Q94" s="189"/>
      <c r="R94" s="189"/>
      <c r="S94" s="189"/>
      <c r="T94" s="190"/>
      <c r="AT94" s="191" t="s">
        <v>220</v>
      </c>
      <c r="AU94" s="191" t="s">
        <v>76</v>
      </c>
      <c r="AV94" s="12" t="s">
        <v>85</v>
      </c>
      <c r="AW94" s="12" t="s">
        <v>37</v>
      </c>
      <c r="AX94" s="12" t="s">
        <v>83</v>
      </c>
      <c r="AY94" s="191" t="s">
        <v>215</v>
      </c>
    </row>
    <row r="95" spans="1:65" s="2" customFormat="1" ht="16.5" customHeight="1" x14ac:dyDescent="0.2">
      <c r="A95" s="34"/>
      <c r="B95" s="35"/>
      <c r="C95" s="162" t="s">
        <v>216</v>
      </c>
      <c r="D95" s="162" t="s">
        <v>209</v>
      </c>
      <c r="E95" s="163" t="s">
        <v>1210</v>
      </c>
      <c r="F95" s="164" t="s">
        <v>1211</v>
      </c>
      <c r="G95" s="165" t="s">
        <v>212</v>
      </c>
      <c r="H95" s="166">
        <v>28</v>
      </c>
      <c r="I95" s="167"/>
      <c r="J95" s="168">
        <f>ROUND(I95*H95,2)</f>
        <v>0</v>
      </c>
      <c r="K95" s="164" t="s">
        <v>213</v>
      </c>
      <c r="L95" s="169"/>
      <c r="M95" s="170" t="s">
        <v>35</v>
      </c>
      <c r="N95" s="171" t="s">
        <v>47</v>
      </c>
      <c r="O95" s="64"/>
      <c r="P95" s="172">
        <f>O95*H95</f>
        <v>0</v>
      </c>
      <c r="Q95" s="172">
        <v>0</v>
      </c>
      <c r="R95" s="172">
        <f>Q95*H95</f>
        <v>0</v>
      </c>
      <c r="S95" s="172">
        <v>0</v>
      </c>
      <c r="T95" s="173">
        <f>S95*H95</f>
        <v>0</v>
      </c>
      <c r="U95" s="34"/>
      <c r="V95" s="34"/>
      <c r="W95" s="34"/>
      <c r="X95" s="34"/>
      <c r="Y95" s="34"/>
      <c r="Z95" s="34"/>
      <c r="AA95" s="34"/>
      <c r="AB95" s="34"/>
      <c r="AC95" s="34"/>
      <c r="AD95" s="34"/>
      <c r="AE95" s="34"/>
      <c r="AR95" s="174" t="s">
        <v>214</v>
      </c>
      <c r="AT95" s="174" t="s">
        <v>209</v>
      </c>
      <c r="AU95" s="174" t="s">
        <v>76</v>
      </c>
      <c r="AY95" s="17" t="s">
        <v>215</v>
      </c>
      <c r="BE95" s="175">
        <f>IF(N95="základní",J95,0)</f>
        <v>0</v>
      </c>
      <c r="BF95" s="175">
        <f>IF(N95="snížená",J95,0)</f>
        <v>0</v>
      </c>
      <c r="BG95" s="175">
        <f>IF(N95="zákl. přenesená",J95,0)</f>
        <v>0</v>
      </c>
      <c r="BH95" s="175">
        <f>IF(N95="sníž. přenesená",J95,0)</f>
        <v>0</v>
      </c>
      <c r="BI95" s="175">
        <f>IF(N95="nulová",J95,0)</f>
        <v>0</v>
      </c>
      <c r="BJ95" s="17" t="s">
        <v>83</v>
      </c>
      <c r="BK95" s="175">
        <f>ROUND(I95*H95,2)</f>
        <v>0</v>
      </c>
      <c r="BL95" s="17" t="s">
        <v>216</v>
      </c>
      <c r="BM95" s="174" t="s">
        <v>1212</v>
      </c>
    </row>
    <row r="96" spans="1:65" s="12" customFormat="1" x14ac:dyDescent="0.2">
      <c r="B96" s="181"/>
      <c r="C96" s="182"/>
      <c r="D96" s="176" t="s">
        <v>220</v>
      </c>
      <c r="E96" s="183" t="s">
        <v>35</v>
      </c>
      <c r="F96" s="184" t="s">
        <v>1213</v>
      </c>
      <c r="G96" s="182"/>
      <c r="H96" s="185">
        <v>28</v>
      </c>
      <c r="I96" s="186"/>
      <c r="J96" s="182"/>
      <c r="K96" s="182"/>
      <c r="L96" s="187"/>
      <c r="M96" s="188"/>
      <c r="N96" s="189"/>
      <c r="O96" s="189"/>
      <c r="P96" s="189"/>
      <c r="Q96" s="189"/>
      <c r="R96" s="189"/>
      <c r="S96" s="189"/>
      <c r="T96" s="190"/>
      <c r="AT96" s="191" t="s">
        <v>220</v>
      </c>
      <c r="AU96" s="191" t="s">
        <v>76</v>
      </c>
      <c r="AV96" s="12" t="s">
        <v>85</v>
      </c>
      <c r="AW96" s="12" t="s">
        <v>37</v>
      </c>
      <c r="AX96" s="12" t="s">
        <v>83</v>
      </c>
      <c r="AY96" s="191" t="s">
        <v>215</v>
      </c>
    </row>
    <row r="97" spans="1:65" s="2" customFormat="1" ht="16.5" customHeight="1" x14ac:dyDescent="0.2">
      <c r="A97" s="34"/>
      <c r="B97" s="35"/>
      <c r="C97" s="162" t="s">
        <v>237</v>
      </c>
      <c r="D97" s="162" t="s">
        <v>209</v>
      </c>
      <c r="E97" s="163" t="s">
        <v>357</v>
      </c>
      <c r="F97" s="164" t="s">
        <v>358</v>
      </c>
      <c r="G97" s="165" t="s">
        <v>353</v>
      </c>
      <c r="H97" s="166">
        <v>6</v>
      </c>
      <c r="I97" s="167"/>
      <c r="J97" s="168">
        <f>ROUND(I97*H97,2)</f>
        <v>0</v>
      </c>
      <c r="K97" s="164" t="s">
        <v>213</v>
      </c>
      <c r="L97" s="169"/>
      <c r="M97" s="170" t="s">
        <v>35</v>
      </c>
      <c r="N97" s="171" t="s">
        <v>47</v>
      </c>
      <c r="O97" s="64"/>
      <c r="P97" s="172">
        <f>O97*H97</f>
        <v>0</v>
      </c>
      <c r="Q97" s="172">
        <v>1</v>
      </c>
      <c r="R97" s="172">
        <f>Q97*H97</f>
        <v>6</v>
      </c>
      <c r="S97" s="172">
        <v>0</v>
      </c>
      <c r="T97" s="173">
        <f>S97*H97</f>
        <v>0</v>
      </c>
      <c r="U97" s="34"/>
      <c r="V97" s="34"/>
      <c r="W97" s="34"/>
      <c r="X97" s="34"/>
      <c r="Y97" s="34"/>
      <c r="Z97" s="34"/>
      <c r="AA97" s="34"/>
      <c r="AB97" s="34"/>
      <c r="AC97" s="34"/>
      <c r="AD97" s="34"/>
      <c r="AE97" s="34"/>
      <c r="AR97" s="174" t="s">
        <v>214</v>
      </c>
      <c r="AT97" s="174" t="s">
        <v>209</v>
      </c>
      <c r="AU97" s="174" t="s">
        <v>76</v>
      </c>
      <c r="AY97" s="17" t="s">
        <v>215</v>
      </c>
      <c r="BE97" s="175">
        <f>IF(N97="základní",J97,0)</f>
        <v>0</v>
      </c>
      <c r="BF97" s="175">
        <f>IF(N97="snížená",J97,0)</f>
        <v>0</v>
      </c>
      <c r="BG97" s="175">
        <f>IF(N97="zákl. přenesená",J97,0)</f>
        <v>0</v>
      </c>
      <c r="BH97" s="175">
        <f>IF(N97="sníž. přenesená",J97,0)</f>
        <v>0</v>
      </c>
      <c r="BI97" s="175">
        <f>IF(N97="nulová",J97,0)</f>
        <v>0</v>
      </c>
      <c r="BJ97" s="17" t="s">
        <v>83</v>
      </c>
      <c r="BK97" s="175">
        <f>ROUND(I97*H97,2)</f>
        <v>0</v>
      </c>
      <c r="BL97" s="17" t="s">
        <v>216</v>
      </c>
      <c r="BM97" s="174" t="s">
        <v>359</v>
      </c>
    </row>
    <row r="98" spans="1:65" s="2" customFormat="1" ht="19.5" x14ac:dyDescent="0.2">
      <c r="A98" s="34"/>
      <c r="B98" s="35"/>
      <c r="C98" s="36"/>
      <c r="D98" s="176" t="s">
        <v>218</v>
      </c>
      <c r="E98" s="36"/>
      <c r="F98" s="177" t="s">
        <v>813</v>
      </c>
      <c r="G98" s="36"/>
      <c r="H98" s="36"/>
      <c r="I98" s="178"/>
      <c r="J98" s="36"/>
      <c r="K98" s="36"/>
      <c r="L98" s="39"/>
      <c r="M98" s="179"/>
      <c r="N98" s="180"/>
      <c r="O98" s="64"/>
      <c r="P98" s="64"/>
      <c r="Q98" s="64"/>
      <c r="R98" s="64"/>
      <c r="S98" s="64"/>
      <c r="T98" s="65"/>
      <c r="U98" s="34"/>
      <c r="V98" s="34"/>
      <c r="W98" s="34"/>
      <c r="X98" s="34"/>
      <c r="Y98" s="34"/>
      <c r="Z98" s="34"/>
      <c r="AA98" s="34"/>
      <c r="AB98" s="34"/>
      <c r="AC98" s="34"/>
      <c r="AD98" s="34"/>
      <c r="AE98" s="34"/>
      <c r="AT98" s="17" t="s">
        <v>218</v>
      </c>
      <c r="AU98" s="17" t="s">
        <v>76</v>
      </c>
    </row>
    <row r="99" spans="1:65" s="12" customFormat="1" x14ac:dyDescent="0.2">
      <c r="B99" s="181"/>
      <c r="C99" s="182"/>
      <c r="D99" s="176" t="s">
        <v>220</v>
      </c>
      <c r="E99" s="183" t="s">
        <v>35</v>
      </c>
      <c r="F99" s="184" t="s">
        <v>814</v>
      </c>
      <c r="G99" s="182"/>
      <c r="H99" s="185">
        <v>6</v>
      </c>
      <c r="I99" s="186"/>
      <c r="J99" s="182"/>
      <c r="K99" s="182"/>
      <c r="L99" s="187"/>
      <c r="M99" s="188"/>
      <c r="N99" s="189"/>
      <c r="O99" s="189"/>
      <c r="P99" s="189"/>
      <c r="Q99" s="189"/>
      <c r="R99" s="189"/>
      <c r="S99" s="189"/>
      <c r="T99" s="190"/>
      <c r="AT99" s="191" t="s">
        <v>220</v>
      </c>
      <c r="AU99" s="191" t="s">
        <v>76</v>
      </c>
      <c r="AV99" s="12" t="s">
        <v>85</v>
      </c>
      <c r="AW99" s="12" t="s">
        <v>37</v>
      </c>
      <c r="AX99" s="12" t="s">
        <v>83</v>
      </c>
      <c r="AY99" s="191" t="s">
        <v>215</v>
      </c>
    </row>
    <row r="100" spans="1:65" s="13" customFormat="1" ht="25.9" customHeight="1" x14ac:dyDescent="0.2">
      <c r="B100" s="192"/>
      <c r="C100" s="193"/>
      <c r="D100" s="194" t="s">
        <v>75</v>
      </c>
      <c r="E100" s="195" t="s">
        <v>362</v>
      </c>
      <c r="F100" s="195" t="s">
        <v>363</v>
      </c>
      <c r="G100" s="193"/>
      <c r="H100" s="193"/>
      <c r="I100" s="196"/>
      <c r="J100" s="197">
        <f>BK100</f>
        <v>0</v>
      </c>
      <c r="K100" s="193"/>
      <c r="L100" s="198"/>
      <c r="M100" s="199"/>
      <c r="N100" s="200"/>
      <c r="O100" s="200"/>
      <c r="P100" s="201">
        <f>P101</f>
        <v>0</v>
      </c>
      <c r="Q100" s="200"/>
      <c r="R100" s="201">
        <f>R101</f>
        <v>0</v>
      </c>
      <c r="S100" s="200"/>
      <c r="T100" s="202">
        <f>T101</f>
        <v>0</v>
      </c>
      <c r="AR100" s="203" t="s">
        <v>83</v>
      </c>
      <c r="AT100" s="204" t="s">
        <v>75</v>
      </c>
      <c r="AU100" s="204" t="s">
        <v>76</v>
      </c>
      <c r="AY100" s="203" t="s">
        <v>215</v>
      </c>
      <c r="BK100" s="205">
        <f>BK101</f>
        <v>0</v>
      </c>
    </row>
    <row r="101" spans="1:65" s="13" customFormat="1" ht="22.9" customHeight="1" x14ac:dyDescent="0.2">
      <c r="B101" s="192"/>
      <c r="C101" s="193"/>
      <c r="D101" s="194" t="s">
        <v>75</v>
      </c>
      <c r="E101" s="206" t="s">
        <v>237</v>
      </c>
      <c r="F101" s="206" t="s">
        <v>364</v>
      </c>
      <c r="G101" s="193"/>
      <c r="H101" s="193"/>
      <c r="I101" s="196"/>
      <c r="J101" s="207">
        <f>BK101</f>
        <v>0</v>
      </c>
      <c r="K101" s="193"/>
      <c r="L101" s="198"/>
      <c r="M101" s="199"/>
      <c r="N101" s="200"/>
      <c r="O101" s="200"/>
      <c r="P101" s="201">
        <f>SUM(P102:P122)</f>
        <v>0</v>
      </c>
      <c r="Q101" s="200"/>
      <c r="R101" s="201">
        <f>SUM(R102:R122)</f>
        <v>0</v>
      </c>
      <c r="S101" s="200"/>
      <c r="T101" s="202">
        <f>SUM(T102:T122)</f>
        <v>0</v>
      </c>
      <c r="AR101" s="203" t="s">
        <v>83</v>
      </c>
      <c r="AT101" s="204" t="s">
        <v>75</v>
      </c>
      <c r="AU101" s="204" t="s">
        <v>83</v>
      </c>
      <c r="AY101" s="203" t="s">
        <v>215</v>
      </c>
      <c r="BK101" s="205">
        <f>SUM(BK102:BK122)</f>
        <v>0</v>
      </c>
    </row>
    <row r="102" spans="1:65" s="2" customFormat="1" ht="24" x14ac:dyDescent="0.2">
      <c r="A102" s="34"/>
      <c r="B102" s="35"/>
      <c r="C102" s="208" t="s">
        <v>242</v>
      </c>
      <c r="D102" s="208" t="s">
        <v>366</v>
      </c>
      <c r="E102" s="209" t="s">
        <v>1214</v>
      </c>
      <c r="F102" s="210" t="s">
        <v>1215</v>
      </c>
      <c r="G102" s="211" t="s">
        <v>212</v>
      </c>
      <c r="H102" s="212">
        <v>2</v>
      </c>
      <c r="I102" s="213"/>
      <c r="J102" s="214">
        <f>ROUND(I102*H102,2)</f>
        <v>0</v>
      </c>
      <c r="K102" s="210" t="s">
        <v>213</v>
      </c>
      <c r="L102" s="39"/>
      <c r="M102" s="215" t="s">
        <v>35</v>
      </c>
      <c r="N102" s="216" t="s">
        <v>47</v>
      </c>
      <c r="O102" s="64"/>
      <c r="P102" s="172">
        <f>O102*H102</f>
        <v>0</v>
      </c>
      <c r="Q102" s="172">
        <v>0</v>
      </c>
      <c r="R102" s="172">
        <f>Q102*H102</f>
        <v>0</v>
      </c>
      <c r="S102" s="172">
        <v>0</v>
      </c>
      <c r="T102" s="173">
        <f>S102*H102</f>
        <v>0</v>
      </c>
      <c r="U102" s="34"/>
      <c r="V102" s="34"/>
      <c r="W102" s="34"/>
      <c r="X102" s="34"/>
      <c r="Y102" s="34"/>
      <c r="Z102" s="34"/>
      <c r="AA102" s="34"/>
      <c r="AB102" s="34"/>
      <c r="AC102" s="34"/>
      <c r="AD102" s="34"/>
      <c r="AE102" s="34"/>
      <c r="AR102" s="174" t="s">
        <v>216</v>
      </c>
      <c r="AT102" s="174" t="s">
        <v>366</v>
      </c>
      <c r="AU102" s="174" t="s">
        <v>85</v>
      </c>
      <c r="AY102" s="17" t="s">
        <v>215</v>
      </c>
      <c r="BE102" s="175">
        <f>IF(N102="základní",J102,0)</f>
        <v>0</v>
      </c>
      <c r="BF102" s="175">
        <f>IF(N102="snížená",J102,0)</f>
        <v>0</v>
      </c>
      <c r="BG102" s="175">
        <f>IF(N102="zákl. přenesená",J102,0)</f>
        <v>0</v>
      </c>
      <c r="BH102" s="175">
        <f>IF(N102="sníž. přenesená",J102,0)</f>
        <v>0</v>
      </c>
      <c r="BI102" s="175">
        <f>IF(N102="nulová",J102,0)</f>
        <v>0</v>
      </c>
      <c r="BJ102" s="17" t="s">
        <v>83</v>
      </c>
      <c r="BK102" s="175">
        <f>ROUND(I102*H102,2)</f>
        <v>0</v>
      </c>
      <c r="BL102" s="17" t="s">
        <v>216</v>
      </c>
      <c r="BM102" s="174" t="s">
        <v>1216</v>
      </c>
    </row>
    <row r="103" spans="1:65" s="12" customFormat="1" x14ac:dyDescent="0.2">
      <c r="B103" s="181"/>
      <c r="C103" s="182"/>
      <c r="D103" s="176" t="s">
        <v>220</v>
      </c>
      <c r="E103" s="183" t="s">
        <v>35</v>
      </c>
      <c r="F103" s="184" t="s">
        <v>822</v>
      </c>
      <c r="G103" s="182"/>
      <c r="H103" s="185">
        <v>2</v>
      </c>
      <c r="I103" s="186"/>
      <c r="J103" s="182"/>
      <c r="K103" s="182"/>
      <c r="L103" s="187"/>
      <c r="M103" s="188"/>
      <c r="N103" s="189"/>
      <c r="O103" s="189"/>
      <c r="P103" s="189"/>
      <c r="Q103" s="189"/>
      <c r="R103" s="189"/>
      <c r="S103" s="189"/>
      <c r="T103" s="190"/>
      <c r="AT103" s="191" t="s">
        <v>220</v>
      </c>
      <c r="AU103" s="191" t="s">
        <v>85</v>
      </c>
      <c r="AV103" s="12" t="s">
        <v>85</v>
      </c>
      <c r="AW103" s="12" t="s">
        <v>37</v>
      </c>
      <c r="AX103" s="12" t="s">
        <v>83</v>
      </c>
      <c r="AY103" s="191" t="s">
        <v>215</v>
      </c>
    </row>
    <row r="104" spans="1:65" s="2" customFormat="1" ht="33" customHeight="1" x14ac:dyDescent="0.2">
      <c r="A104" s="34"/>
      <c r="B104" s="35"/>
      <c r="C104" s="208" t="s">
        <v>247</v>
      </c>
      <c r="D104" s="208" t="s">
        <v>366</v>
      </c>
      <c r="E104" s="209" t="s">
        <v>1217</v>
      </c>
      <c r="F104" s="210" t="s">
        <v>1218</v>
      </c>
      <c r="G104" s="211" t="s">
        <v>402</v>
      </c>
      <c r="H104" s="212">
        <v>9.6</v>
      </c>
      <c r="I104" s="213"/>
      <c r="J104" s="214">
        <f>ROUND(I104*H104,2)</f>
        <v>0</v>
      </c>
      <c r="K104" s="210" t="s">
        <v>213</v>
      </c>
      <c r="L104" s="39"/>
      <c r="M104" s="215" t="s">
        <v>35</v>
      </c>
      <c r="N104" s="216" t="s">
        <v>47</v>
      </c>
      <c r="O104" s="64"/>
      <c r="P104" s="172">
        <f>O104*H104</f>
        <v>0</v>
      </c>
      <c r="Q104" s="172">
        <v>0</v>
      </c>
      <c r="R104" s="172">
        <f>Q104*H104</f>
        <v>0</v>
      </c>
      <c r="S104" s="172">
        <v>0</v>
      </c>
      <c r="T104" s="173">
        <f>S104*H104</f>
        <v>0</v>
      </c>
      <c r="U104" s="34"/>
      <c r="V104" s="34"/>
      <c r="W104" s="34"/>
      <c r="X104" s="34"/>
      <c r="Y104" s="34"/>
      <c r="Z104" s="34"/>
      <c r="AA104" s="34"/>
      <c r="AB104" s="34"/>
      <c r="AC104" s="34"/>
      <c r="AD104" s="34"/>
      <c r="AE104" s="34"/>
      <c r="AR104" s="174" t="s">
        <v>216</v>
      </c>
      <c r="AT104" s="174" t="s">
        <v>366</v>
      </c>
      <c r="AU104" s="174" t="s">
        <v>85</v>
      </c>
      <c r="AY104" s="17" t="s">
        <v>215</v>
      </c>
      <c r="BE104" s="175">
        <f>IF(N104="základní",J104,0)</f>
        <v>0</v>
      </c>
      <c r="BF104" s="175">
        <f>IF(N104="snížená",J104,0)</f>
        <v>0</v>
      </c>
      <c r="BG104" s="175">
        <f>IF(N104="zákl. přenesená",J104,0)</f>
        <v>0</v>
      </c>
      <c r="BH104" s="175">
        <f>IF(N104="sníž. přenesená",J104,0)</f>
        <v>0</v>
      </c>
      <c r="BI104" s="175">
        <f>IF(N104="nulová",J104,0)</f>
        <v>0</v>
      </c>
      <c r="BJ104" s="17" t="s">
        <v>83</v>
      </c>
      <c r="BK104" s="175">
        <f>ROUND(I104*H104,2)</f>
        <v>0</v>
      </c>
      <c r="BL104" s="17" t="s">
        <v>216</v>
      </c>
      <c r="BM104" s="174" t="s">
        <v>1219</v>
      </c>
    </row>
    <row r="105" spans="1:65" s="12" customFormat="1" x14ac:dyDescent="0.2">
      <c r="B105" s="181"/>
      <c r="C105" s="182"/>
      <c r="D105" s="176" t="s">
        <v>220</v>
      </c>
      <c r="E105" s="183" t="s">
        <v>35</v>
      </c>
      <c r="F105" s="184" t="s">
        <v>1220</v>
      </c>
      <c r="G105" s="182"/>
      <c r="H105" s="185">
        <v>9.6</v>
      </c>
      <c r="I105" s="186"/>
      <c r="J105" s="182"/>
      <c r="K105" s="182"/>
      <c r="L105" s="187"/>
      <c r="M105" s="188"/>
      <c r="N105" s="189"/>
      <c r="O105" s="189"/>
      <c r="P105" s="189"/>
      <c r="Q105" s="189"/>
      <c r="R105" s="189"/>
      <c r="S105" s="189"/>
      <c r="T105" s="190"/>
      <c r="AT105" s="191" t="s">
        <v>220</v>
      </c>
      <c r="AU105" s="191" t="s">
        <v>85</v>
      </c>
      <c r="AV105" s="12" t="s">
        <v>85</v>
      </c>
      <c r="AW105" s="12" t="s">
        <v>37</v>
      </c>
      <c r="AX105" s="12" t="s">
        <v>83</v>
      </c>
      <c r="AY105" s="191" t="s">
        <v>215</v>
      </c>
    </row>
    <row r="106" spans="1:65" s="2" customFormat="1" ht="24" x14ac:dyDescent="0.2">
      <c r="A106" s="34"/>
      <c r="B106" s="35"/>
      <c r="C106" s="208" t="s">
        <v>214</v>
      </c>
      <c r="D106" s="208" t="s">
        <v>366</v>
      </c>
      <c r="E106" s="209" t="s">
        <v>426</v>
      </c>
      <c r="F106" s="210" t="s">
        <v>427</v>
      </c>
      <c r="G106" s="211" t="s">
        <v>212</v>
      </c>
      <c r="H106" s="212">
        <v>4</v>
      </c>
      <c r="I106" s="213"/>
      <c r="J106" s="214">
        <f>ROUND(I106*H106,2)</f>
        <v>0</v>
      </c>
      <c r="K106" s="210" t="s">
        <v>213</v>
      </c>
      <c r="L106" s="39"/>
      <c r="M106" s="215" t="s">
        <v>35</v>
      </c>
      <c r="N106" s="216" t="s">
        <v>47</v>
      </c>
      <c r="O106" s="64"/>
      <c r="P106" s="172">
        <f>O106*H106</f>
        <v>0</v>
      </c>
      <c r="Q106" s="172">
        <v>0</v>
      </c>
      <c r="R106" s="172">
        <f>Q106*H106</f>
        <v>0</v>
      </c>
      <c r="S106" s="172">
        <v>0</v>
      </c>
      <c r="T106" s="173">
        <f>S106*H106</f>
        <v>0</v>
      </c>
      <c r="U106" s="34"/>
      <c r="V106" s="34"/>
      <c r="W106" s="34"/>
      <c r="X106" s="34"/>
      <c r="Y106" s="34"/>
      <c r="Z106" s="34"/>
      <c r="AA106" s="34"/>
      <c r="AB106" s="34"/>
      <c r="AC106" s="34"/>
      <c r="AD106" s="34"/>
      <c r="AE106" s="34"/>
      <c r="AR106" s="174" t="s">
        <v>216</v>
      </c>
      <c r="AT106" s="174" t="s">
        <v>366</v>
      </c>
      <c r="AU106" s="174" t="s">
        <v>85</v>
      </c>
      <c r="AY106" s="17" t="s">
        <v>215</v>
      </c>
      <c r="BE106" s="175">
        <f>IF(N106="základní",J106,0)</f>
        <v>0</v>
      </c>
      <c r="BF106" s="175">
        <f>IF(N106="snížená",J106,0)</f>
        <v>0</v>
      </c>
      <c r="BG106" s="175">
        <f>IF(N106="zákl. přenesená",J106,0)</f>
        <v>0</v>
      </c>
      <c r="BH106" s="175">
        <f>IF(N106="sníž. přenesená",J106,0)</f>
        <v>0</v>
      </c>
      <c r="BI106" s="175">
        <f>IF(N106="nulová",J106,0)</f>
        <v>0</v>
      </c>
      <c r="BJ106" s="17" t="s">
        <v>83</v>
      </c>
      <c r="BK106" s="175">
        <f>ROUND(I106*H106,2)</f>
        <v>0</v>
      </c>
      <c r="BL106" s="17" t="s">
        <v>216</v>
      </c>
      <c r="BM106" s="174" t="s">
        <v>428</v>
      </c>
    </row>
    <row r="107" spans="1:65" s="12" customFormat="1" x14ac:dyDescent="0.2">
      <c r="B107" s="181"/>
      <c r="C107" s="182"/>
      <c r="D107" s="176" t="s">
        <v>220</v>
      </c>
      <c r="E107" s="183" t="s">
        <v>35</v>
      </c>
      <c r="F107" s="184" t="s">
        <v>818</v>
      </c>
      <c r="G107" s="182"/>
      <c r="H107" s="185">
        <v>4</v>
      </c>
      <c r="I107" s="186"/>
      <c r="J107" s="182"/>
      <c r="K107" s="182"/>
      <c r="L107" s="187"/>
      <c r="M107" s="188"/>
      <c r="N107" s="189"/>
      <c r="O107" s="189"/>
      <c r="P107" s="189"/>
      <c r="Q107" s="189"/>
      <c r="R107" s="189"/>
      <c r="S107" s="189"/>
      <c r="T107" s="190"/>
      <c r="AT107" s="191" t="s">
        <v>220</v>
      </c>
      <c r="AU107" s="191" t="s">
        <v>85</v>
      </c>
      <c r="AV107" s="12" t="s">
        <v>85</v>
      </c>
      <c r="AW107" s="12" t="s">
        <v>37</v>
      </c>
      <c r="AX107" s="12" t="s">
        <v>83</v>
      </c>
      <c r="AY107" s="191" t="s">
        <v>215</v>
      </c>
    </row>
    <row r="108" spans="1:65" s="2" customFormat="1" ht="60" x14ac:dyDescent="0.2">
      <c r="A108" s="34"/>
      <c r="B108" s="35"/>
      <c r="C108" s="208" t="s">
        <v>255</v>
      </c>
      <c r="D108" s="208" t="s">
        <v>366</v>
      </c>
      <c r="E108" s="209" t="s">
        <v>1221</v>
      </c>
      <c r="F108" s="210" t="s">
        <v>1222</v>
      </c>
      <c r="G108" s="211" t="s">
        <v>402</v>
      </c>
      <c r="H108" s="212">
        <v>50</v>
      </c>
      <c r="I108" s="213"/>
      <c r="J108" s="214">
        <f>ROUND(I108*H108,2)</f>
        <v>0</v>
      </c>
      <c r="K108" s="210" t="s">
        <v>213</v>
      </c>
      <c r="L108" s="39"/>
      <c r="M108" s="215" t="s">
        <v>35</v>
      </c>
      <c r="N108" s="216" t="s">
        <v>47</v>
      </c>
      <c r="O108" s="64"/>
      <c r="P108" s="172">
        <f>O108*H108</f>
        <v>0</v>
      </c>
      <c r="Q108" s="172">
        <v>0</v>
      </c>
      <c r="R108" s="172">
        <f>Q108*H108</f>
        <v>0</v>
      </c>
      <c r="S108" s="172">
        <v>0</v>
      </c>
      <c r="T108" s="173">
        <f>S108*H108</f>
        <v>0</v>
      </c>
      <c r="U108" s="34"/>
      <c r="V108" s="34"/>
      <c r="W108" s="34"/>
      <c r="X108" s="34"/>
      <c r="Y108" s="34"/>
      <c r="Z108" s="34"/>
      <c r="AA108" s="34"/>
      <c r="AB108" s="34"/>
      <c r="AC108" s="34"/>
      <c r="AD108" s="34"/>
      <c r="AE108" s="34"/>
      <c r="AR108" s="174" t="s">
        <v>216</v>
      </c>
      <c r="AT108" s="174" t="s">
        <v>366</v>
      </c>
      <c r="AU108" s="174" t="s">
        <v>85</v>
      </c>
      <c r="AY108" s="17" t="s">
        <v>215</v>
      </c>
      <c r="BE108" s="175">
        <f>IF(N108="základní",J108,0)</f>
        <v>0</v>
      </c>
      <c r="BF108" s="175">
        <f>IF(N108="snížená",J108,0)</f>
        <v>0</v>
      </c>
      <c r="BG108" s="175">
        <f>IF(N108="zákl. přenesená",J108,0)</f>
        <v>0</v>
      </c>
      <c r="BH108" s="175">
        <f>IF(N108="sníž. přenesená",J108,0)</f>
        <v>0</v>
      </c>
      <c r="BI108" s="175">
        <f>IF(N108="nulová",J108,0)</f>
        <v>0</v>
      </c>
      <c r="BJ108" s="17" t="s">
        <v>83</v>
      </c>
      <c r="BK108" s="175">
        <f>ROUND(I108*H108,2)</f>
        <v>0</v>
      </c>
      <c r="BL108" s="17" t="s">
        <v>216</v>
      </c>
      <c r="BM108" s="174" t="s">
        <v>1223</v>
      </c>
    </row>
    <row r="109" spans="1:65" s="12" customFormat="1" x14ac:dyDescent="0.2">
      <c r="B109" s="181"/>
      <c r="C109" s="182"/>
      <c r="D109" s="176" t="s">
        <v>220</v>
      </c>
      <c r="E109" s="183" t="s">
        <v>35</v>
      </c>
      <c r="F109" s="184" t="s">
        <v>1224</v>
      </c>
      <c r="G109" s="182"/>
      <c r="H109" s="185">
        <v>50</v>
      </c>
      <c r="I109" s="186"/>
      <c r="J109" s="182"/>
      <c r="K109" s="182"/>
      <c r="L109" s="187"/>
      <c r="M109" s="188"/>
      <c r="N109" s="189"/>
      <c r="O109" s="189"/>
      <c r="P109" s="189"/>
      <c r="Q109" s="189"/>
      <c r="R109" s="189"/>
      <c r="S109" s="189"/>
      <c r="T109" s="190"/>
      <c r="AT109" s="191" t="s">
        <v>220</v>
      </c>
      <c r="AU109" s="191" t="s">
        <v>85</v>
      </c>
      <c r="AV109" s="12" t="s">
        <v>85</v>
      </c>
      <c r="AW109" s="12" t="s">
        <v>37</v>
      </c>
      <c r="AX109" s="12" t="s">
        <v>83</v>
      </c>
      <c r="AY109" s="191" t="s">
        <v>215</v>
      </c>
    </row>
    <row r="110" spans="1:65" s="2" customFormat="1" ht="55.5" customHeight="1" x14ac:dyDescent="0.2">
      <c r="A110" s="34"/>
      <c r="B110" s="35"/>
      <c r="C110" s="208" t="s">
        <v>259</v>
      </c>
      <c r="D110" s="208" t="s">
        <v>366</v>
      </c>
      <c r="E110" s="209" t="s">
        <v>436</v>
      </c>
      <c r="F110" s="210" t="s">
        <v>437</v>
      </c>
      <c r="G110" s="211" t="s">
        <v>438</v>
      </c>
      <c r="H110" s="212">
        <v>4</v>
      </c>
      <c r="I110" s="213"/>
      <c r="J110" s="214">
        <f>ROUND(I110*H110,2)</f>
        <v>0</v>
      </c>
      <c r="K110" s="210" t="s">
        <v>213</v>
      </c>
      <c r="L110" s="39"/>
      <c r="M110" s="215" t="s">
        <v>35</v>
      </c>
      <c r="N110" s="216" t="s">
        <v>47</v>
      </c>
      <c r="O110" s="64"/>
      <c r="P110" s="172">
        <f>O110*H110</f>
        <v>0</v>
      </c>
      <c r="Q110" s="172">
        <v>0</v>
      </c>
      <c r="R110" s="172">
        <f>Q110*H110</f>
        <v>0</v>
      </c>
      <c r="S110" s="172">
        <v>0</v>
      </c>
      <c r="T110" s="173">
        <f>S110*H110</f>
        <v>0</v>
      </c>
      <c r="U110" s="34"/>
      <c r="V110" s="34"/>
      <c r="W110" s="34"/>
      <c r="X110" s="34"/>
      <c r="Y110" s="34"/>
      <c r="Z110" s="34"/>
      <c r="AA110" s="34"/>
      <c r="AB110" s="34"/>
      <c r="AC110" s="34"/>
      <c r="AD110" s="34"/>
      <c r="AE110" s="34"/>
      <c r="AR110" s="174" t="s">
        <v>216</v>
      </c>
      <c r="AT110" s="174" t="s">
        <v>366</v>
      </c>
      <c r="AU110" s="174" t="s">
        <v>85</v>
      </c>
      <c r="AY110" s="17" t="s">
        <v>215</v>
      </c>
      <c r="BE110" s="175">
        <f>IF(N110="základní",J110,0)</f>
        <v>0</v>
      </c>
      <c r="BF110" s="175">
        <f>IF(N110="snížená",J110,0)</f>
        <v>0</v>
      </c>
      <c r="BG110" s="175">
        <f>IF(N110="zákl. přenesená",J110,0)</f>
        <v>0</v>
      </c>
      <c r="BH110" s="175">
        <f>IF(N110="sníž. přenesená",J110,0)</f>
        <v>0</v>
      </c>
      <c r="BI110" s="175">
        <f>IF(N110="nulová",J110,0)</f>
        <v>0</v>
      </c>
      <c r="BJ110" s="17" t="s">
        <v>83</v>
      </c>
      <c r="BK110" s="175">
        <f>ROUND(I110*H110,2)</f>
        <v>0</v>
      </c>
      <c r="BL110" s="17" t="s">
        <v>216</v>
      </c>
      <c r="BM110" s="174" t="s">
        <v>439</v>
      </c>
    </row>
    <row r="111" spans="1:65" s="12" customFormat="1" x14ac:dyDescent="0.2">
      <c r="B111" s="181"/>
      <c r="C111" s="182"/>
      <c r="D111" s="176" t="s">
        <v>220</v>
      </c>
      <c r="E111" s="183" t="s">
        <v>35</v>
      </c>
      <c r="F111" s="184" t="s">
        <v>818</v>
      </c>
      <c r="G111" s="182"/>
      <c r="H111" s="185">
        <v>4</v>
      </c>
      <c r="I111" s="186"/>
      <c r="J111" s="182"/>
      <c r="K111" s="182"/>
      <c r="L111" s="187"/>
      <c r="M111" s="188"/>
      <c r="N111" s="189"/>
      <c r="O111" s="189"/>
      <c r="P111" s="189"/>
      <c r="Q111" s="189"/>
      <c r="R111" s="189"/>
      <c r="S111" s="189"/>
      <c r="T111" s="190"/>
      <c r="AT111" s="191" t="s">
        <v>220</v>
      </c>
      <c r="AU111" s="191" t="s">
        <v>85</v>
      </c>
      <c r="AV111" s="12" t="s">
        <v>85</v>
      </c>
      <c r="AW111" s="12" t="s">
        <v>37</v>
      </c>
      <c r="AX111" s="12" t="s">
        <v>83</v>
      </c>
      <c r="AY111" s="191" t="s">
        <v>215</v>
      </c>
    </row>
    <row r="112" spans="1:65" s="2" customFormat="1" ht="33" customHeight="1" x14ac:dyDescent="0.2">
      <c r="A112" s="34"/>
      <c r="B112" s="35"/>
      <c r="C112" s="208" t="s">
        <v>263</v>
      </c>
      <c r="D112" s="208" t="s">
        <v>366</v>
      </c>
      <c r="E112" s="209" t="s">
        <v>394</v>
      </c>
      <c r="F112" s="210" t="s">
        <v>395</v>
      </c>
      <c r="G112" s="211" t="s">
        <v>396</v>
      </c>
      <c r="H112" s="212">
        <v>0.3</v>
      </c>
      <c r="I112" s="213"/>
      <c r="J112" s="214">
        <f>ROUND(I112*H112,2)</f>
        <v>0</v>
      </c>
      <c r="K112" s="210" t="s">
        <v>213</v>
      </c>
      <c r="L112" s="39"/>
      <c r="M112" s="215" t="s">
        <v>35</v>
      </c>
      <c r="N112" s="216" t="s">
        <v>47</v>
      </c>
      <c r="O112" s="64"/>
      <c r="P112" s="172">
        <f>O112*H112</f>
        <v>0</v>
      </c>
      <c r="Q112" s="172">
        <v>0</v>
      </c>
      <c r="R112" s="172">
        <f>Q112*H112</f>
        <v>0</v>
      </c>
      <c r="S112" s="172">
        <v>0</v>
      </c>
      <c r="T112" s="173">
        <f>S112*H112</f>
        <v>0</v>
      </c>
      <c r="U112" s="34"/>
      <c r="V112" s="34"/>
      <c r="W112" s="34"/>
      <c r="X112" s="34"/>
      <c r="Y112" s="34"/>
      <c r="Z112" s="34"/>
      <c r="AA112" s="34"/>
      <c r="AB112" s="34"/>
      <c r="AC112" s="34"/>
      <c r="AD112" s="34"/>
      <c r="AE112" s="34"/>
      <c r="AR112" s="174" t="s">
        <v>216</v>
      </c>
      <c r="AT112" s="174" t="s">
        <v>366</v>
      </c>
      <c r="AU112" s="174" t="s">
        <v>85</v>
      </c>
      <c r="AY112" s="17" t="s">
        <v>215</v>
      </c>
      <c r="BE112" s="175">
        <f>IF(N112="základní",J112,0)</f>
        <v>0</v>
      </c>
      <c r="BF112" s="175">
        <f>IF(N112="snížená",J112,0)</f>
        <v>0</v>
      </c>
      <c r="BG112" s="175">
        <f>IF(N112="zákl. přenesená",J112,0)</f>
        <v>0</v>
      </c>
      <c r="BH112" s="175">
        <f>IF(N112="sníž. přenesená",J112,0)</f>
        <v>0</v>
      </c>
      <c r="BI112" s="175">
        <f>IF(N112="nulová",J112,0)</f>
        <v>0</v>
      </c>
      <c r="BJ112" s="17" t="s">
        <v>83</v>
      </c>
      <c r="BK112" s="175">
        <f>ROUND(I112*H112,2)</f>
        <v>0</v>
      </c>
      <c r="BL112" s="17" t="s">
        <v>216</v>
      </c>
      <c r="BM112" s="174" t="s">
        <v>397</v>
      </c>
    </row>
    <row r="113" spans="1:65" s="12" customFormat="1" x14ac:dyDescent="0.2">
      <c r="B113" s="181"/>
      <c r="C113" s="182"/>
      <c r="D113" s="176" t="s">
        <v>220</v>
      </c>
      <c r="E113" s="183" t="s">
        <v>35</v>
      </c>
      <c r="F113" s="184" t="s">
        <v>1225</v>
      </c>
      <c r="G113" s="182"/>
      <c r="H113" s="185">
        <v>0.3</v>
      </c>
      <c r="I113" s="186"/>
      <c r="J113" s="182"/>
      <c r="K113" s="182"/>
      <c r="L113" s="187"/>
      <c r="M113" s="188"/>
      <c r="N113" s="189"/>
      <c r="O113" s="189"/>
      <c r="P113" s="189"/>
      <c r="Q113" s="189"/>
      <c r="R113" s="189"/>
      <c r="S113" s="189"/>
      <c r="T113" s="190"/>
      <c r="AT113" s="191" t="s">
        <v>220</v>
      </c>
      <c r="AU113" s="191" t="s">
        <v>85</v>
      </c>
      <c r="AV113" s="12" t="s">
        <v>85</v>
      </c>
      <c r="AW113" s="12" t="s">
        <v>37</v>
      </c>
      <c r="AX113" s="12" t="s">
        <v>83</v>
      </c>
      <c r="AY113" s="191" t="s">
        <v>215</v>
      </c>
    </row>
    <row r="114" spans="1:65" s="2" customFormat="1" ht="60" x14ac:dyDescent="0.2">
      <c r="A114" s="34"/>
      <c r="B114" s="35"/>
      <c r="C114" s="208" t="s">
        <v>267</v>
      </c>
      <c r="D114" s="208" t="s">
        <v>366</v>
      </c>
      <c r="E114" s="209" t="s">
        <v>866</v>
      </c>
      <c r="F114" s="210" t="s">
        <v>867</v>
      </c>
      <c r="G114" s="211" t="s">
        <v>396</v>
      </c>
      <c r="H114" s="212">
        <v>0.3</v>
      </c>
      <c r="I114" s="213"/>
      <c r="J114" s="214">
        <f>ROUND(I114*H114,2)</f>
        <v>0</v>
      </c>
      <c r="K114" s="210" t="s">
        <v>213</v>
      </c>
      <c r="L114" s="39"/>
      <c r="M114" s="215" t="s">
        <v>35</v>
      </c>
      <c r="N114" s="216" t="s">
        <v>47</v>
      </c>
      <c r="O114" s="64"/>
      <c r="P114" s="172">
        <f>O114*H114</f>
        <v>0</v>
      </c>
      <c r="Q114" s="172">
        <v>0</v>
      </c>
      <c r="R114" s="172">
        <f>Q114*H114</f>
        <v>0</v>
      </c>
      <c r="S114" s="172">
        <v>0</v>
      </c>
      <c r="T114" s="173">
        <f>S114*H114</f>
        <v>0</v>
      </c>
      <c r="U114" s="34"/>
      <c r="V114" s="34"/>
      <c r="W114" s="34"/>
      <c r="X114" s="34"/>
      <c r="Y114" s="34"/>
      <c r="Z114" s="34"/>
      <c r="AA114" s="34"/>
      <c r="AB114" s="34"/>
      <c r="AC114" s="34"/>
      <c r="AD114" s="34"/>
      <c r="AE114" s="34"/>
      <c r="AR114" s="174" t="s">
        <v>216</v>
      </c>
      <c r="AT114" s="174" t="s">
        <v>366</v>
      </c>
      <c r="AU114" s="174" t="s">
        <v>85</v>
      </c>
      <c r="AY114" s="17" t="s">
        <v>215</v>
      </c>
      <c r="BE114" s="175">
        <f>IF(N114="základní",J114,0)</f>
        <v>0</v>
      </c>
      <c r="BF114" s="175">
        <f>IF(N114="snížená",J114,0)</f>
        <v>0</v>
      </c>
      <c r="BG114" s="175">
        <f>IF(N114="zákl. přenesená",J114,0)</f>
        <v>0</v>
      </c>
      <c r="BH114" s="175">
        <f>IF(N114="sníž. přenesená",J114,0)</f>
        <v>0</v>
      </c>
      <c r="BI114" s="175">
        <f>IF(N114="nulová",J114,0)</f>
        <v>0</v>
      </c>
      <c r="BJ114" s="17" t="s">
        <v>83</v>
      </c>
      <c r="BK114" s="175">
        <f>ROUND(I114*H114,2)</f>
        <v>0</v>
      </c>
      <c r="BL114" s="17" t="s">
        <v>216</v>
      </c>
      <c r="BM114" s="174" t="s">
        <v>868</v>
      </c>
    </row>
    <row r="115" spans="1:65" s="2" customFormat="1" ht="19.5" x14ac:dyDescent="0.2">
      <c r="A115" s="34"/>
      <c r="B115" s="35"/>
      <c r="C115" s="36"/>
      <c r="D115" s="176" t="s">
        <v>218</v>
      </c>
      <c r="E115" s="36"/>
      <c r="F115" s="177" t="s">
        <v>869</v>
      </c>
      <c r="G115" s="36"/>
      <c r="H115" s="36"/>
      <c r="I115" s="178"/>
      <c r="J115" s="36"/>
      <c r="K115" s="36"/>
      <c r="L115" s="39"/>
      <c r="M115" s="179"/>
      <c r="N115" s="180"/>
      <c r="O115" s="64"/>
      <c r="P115" s="64"/>
      <c r="Q115" s="64"/>
      <c r="R115" s="64"/>
      <c r="S115" s="64"/>
      <c r="T115" s="65"/>
      <c r="U115" s="34"/>
      <c r="V115" s="34"/>
      <c r="W115" s="34"/>
      <c r="X115" s="34"/>
      <c r="Y115" s="34"/>
      <c r="Z115" s="34"/>
      <c r="AA115" s="34"/>
      <c r="AB115" s="34"/>
      <c r="AC115" s="34"/>
      <c r="AD115" s="34"/>
      <c r="AE115" s="34"/>
      <c r="AT115" s="17" t="s">
        <v>218</v>
      </c>
      <c r="AU115" s="17" t="s">
        <v>85</v>
      </c>
    </row>
    <row r="116" spans="1:65" s="12" customFormat="1" x14ac:dyDescent="0.2">
      <c r="B116" s="181"/>
      <c r="C116" s="182"/>
      <c r="D116" s="176" t="s">
        <v>220</v>
      </c>
      <c r="E116" s="183" t="s">
        <v>35</v>
      </c>
      <c r="F116" s="184" t="s">
        <v>1225</v>
      </c>
      <c r="G116" s="182"/>
      <c r="H116" s="185">
        <v>0.3</v>
      </c>
      <c r="I116" s="186"/>
      <c r="J116" s="182"/>
      <c r="K116" s="182"/>
      <c r="L116" s="187"/>
      <c r="M116" s="188"/>
      <c r="N116" s="189"/>
      <c r="O116" s="189"/>
      <c r="P116" s="189"/>
      <c r="Q116" s="189"/>
      <c r="R116" s="189"/>
      <c r="S116" s="189"/>
      <c r="T116" s="190"/>
      <c r="AT116" s="191" t="s">
        <v>220</v>
      </c>
      <c r="AU116" s="191" t="s">
        <v>85</v>
      </c>
      <c r="AV116" s="12" t="s">
        <v>85</v>
      </c>
      <c r="AW116" s="12" t="s">
        <v>37</v>
      </c>
      <c r="AX116" s="12" t="s">
        <v>83</v>
      </c>
      <c r="AY116" s="191" t="s">
        <v>215</v>
      </c>
    </row>
    <row r="117" spans="1:65" s="2" customFormat="1" ht="36" x14ac:dyDescent="0.2">
      <c r="A117" s="34"/>
      <c r="B117" s="35"/>
      <c r="C117" s="208" t="s">
        <v>272</v>
      </c>
      <c r="D117" s="208" t="s">
        <v>366</v>
      </c>
      <c r="E117" s="209" t="s">
        <v>1226</v>
      </c>
      <c r="F117" s="210" t="s">
        <v>1227</v>
      </c>
      <c r="G117" s="211" t="s">
        <v>402</v>
      </c>
      <c r="H117" s="212">
        <v>9.6</v>
      </c>
      <c r="I117" s="213"/>
      <c r="J117" s="214">
        <f>ROUND(I117*H117,2)</f>
        <v>0</v>
      </c>
      <c r="K117" s="210" t="s">
        <v>213</v>
      </c>
      <c r="L117" s="39"/>
      <c r="M117" s="215" t="s">
        <v>35</v>
      </c>
      <c r="N117" s="216" t="s">
        <v>47</v>
      </c>
      <c r="O117" s="64"/>
      <c r="P117" s="172">
        <f>O117*H117</f>
        <v>0</v>
      </c>
      <c r="Q117" s="172">
        <v>0</v>
      </c>
      <c r="R117" s="172">
        <f>Q117*H117</f>
        <v>0</v>
      </c>
      <c r="S117" s="172">
        <v>0</v>
      </c>
      <c r="T117" s="173">
        <f>S117*H117</f>
        <v>0</v>
      </c>
      <c r="U117" s="34"/>
      <c r="V117" s="34"/>
      <c r="W117" s="34"/>
      <c r="X117" s="34"/>
      <c r="Y117" s="34"/>
      <c r="Z117" s="34"/>
      <c r="AA117" s="34"/>
      <c r="AB117" s="34"/>
      <c r="AC117" s="34"/>
      <c r="AD117" s="34"/>
      <c r="AE117" s="34"/>
      <c r="AR117" s="174" t="s">
        <v>216</v>
      </c>
      <c r="AT117" s="174" t="s">
        <v>366</v>
      </c>
      <c r="AU117" s="174" t="s">
        <v>85</v>
      </c>
      <c r="AY117" s="17" t="s">
        <v>215</v>
      </c>
      <c r="BE117" s="175">
        <f>IF(N117="základní",J117,0)</f>
        <v>0</v>
      </c>
      <c r="BF117" s="175">
        <f>IF(N117="snížená",J117,0)</f>
        <v>0</v>
      </c>
      <c r="BG117" s="175">
        <f>IF(N117="zákl. přenesená",J117,0)</f>
        <v>0</v>
      </c>
      <c r="BH117" s="175">
        <f>IF(N117="sníž. přenesená",J117,0)</f>
        <v>0</v>
      </c>
      <c r="BI117" s="175">
        <f>IF(N117="nulová",J117,0)</f>
        <v>0</v>
      </c>
      <c r="BJ117" s="17" t="s">
        <v>83</v>
      </c>
      <c r="BK117" s="175">
        <f>ROUND(I117*H117,2)</f>
        <v>0</v>
      </c>
      <c r="BL117" s="17" t="s">
        <v>216</v>
      </c>
      <c r="BM117" s="174" t="s">
        <v>1228</v>
      </c>
    </row>
    <row r="118" spans="1:65" s="12" customFormat="1" x14ac:dyDescent="0.2">
      <c r="B118" s="181"/>
      <c r="C118" s="182"/>
      <c r="D118" s="176" t="s">
        <v>220</v>
      </c>
      <c r="E118" s="183" t="s">
        <v>35</v>
      </c>
      <c r="F118" s="184" t="s">
        <v>1220</v>
      </c>
      <c r="G118" s="182"/>
      <c r="H118" s="185">
        <v>9.6</v>
      </c>
      <c r="I118" s="186"/>
      <c r="J118" s="182"/>
      <c r="K118" s="182"/>
      <c r="L118" s="187"/>
      <c r="M118" s="188"/>
      <c r="N118" s="189"/>
      <c r="O118" s="189"/>
      <c r="P118" s="189"/>
      <c r="Q118" s="189"/>
      <c r="R118" s="189"/>
      <c r="S118" s="189"/>
      <c r="T118" s="190"/>
      <c r="AT118" s="191" t="s">
        <v>220</v>
      </c>
      <c r="AU118" s="191" t="s">
        <v>85</v>
      </c>
      <c r="AV118" s="12" t="s">
        <v>85</v>
      </c>
      <c r="AW118" s="12" t="s">
        <v>37</v>
      </c>
      <c r="AX118" s="12" t="s">
        <v>83</v>
      </c>
      <c r="AY118" s="191" t="s">
        <v>215</v>
      </c>
    </row>
    <row r="119" spans="1:65" s="2" customFormat="1" ht="24" x14ac:dyDescent="0.2">
      <c r="A119" s="34"/>
      <c r="B119" s="35"/>
      <c r="C119" s="208" t="s">
        <v>276</v>
      </c>
      <c r="D119" s="208" t="s">
        <v>366</v>
      </c>
      <c r="E119" s="209" t="s">
        <v>863</v>
      </c>
      <c r="F119" s="210" t="s">
        <v>864</v>
      </c>
      <c r="G119" s="211" t="s">
        <v>212</v>
      </c>
      <c r="H119" s="212">
        <v>2</v>
      </c>
      <c r="I119" s="213"/>
      <c r="J119" s="214">
        <f>ROUND(I119*H119,2)</f>
        <v>0</v>
      </c>
      <c r="K119" s="210" t="s">
        <v>213</v>
      </c>
      <c r="L119" s="39"/>
      <c r="M119" s="215" t="s">
        <v>35</v>
      </c>
      <c r="N119" s="216" t="s">
        <v>47</v>
      </c>
      <c r="O119" s="64"/>
      <c r="P119" s="172">
        <f>O119*H119</f>
        <v>0</v>
      </c>
      <c r="Q119" s="172">
        <v>0</v>
      </c>
      <c r="R119" s="172">
        <f>Q119*H119</f>
        <v>0</v>
      </c>
      <c r="S119" s="172">
        <v>0</v>
      </c>
      <c r="T119" s="173">
        <f>S119*H119</f>
        <v>0</v>
      </c>
      <c r="U119" s="34"/>
      <c r="V119" s="34"/>
      <c r="W119" s="34"/>
      <c r="X119" s="34"/>
      <c r="Y119" s="34"/>
      <c r="Z119" s="34"/>
      <c r="AA119" s="34"/>
      <c r="AB119" s="34"/>
      <c r="AC119" s="34"/>
      <c r="AD119" s="34"/>
      <c r="AE119" s="34"/>
      <c r="AR119" s="174" t="s">
        <v>216</v>
      </c>
      <c r="AT119" s="174" t="s">
        <v>366</v>
      </c>
      <c r="AU119" s="174" t="s">
        <v>85</v>
      </c>
      <c r="AY119" s="17" t="s">
        <v>215</v>
      </c>
      <c r="BE119" s="175">
        <f>IF(N119="základní",J119,0)</f>
        <v>0</v>
      </c>
      <c r="BF119" s="175">
        <f>IF(N119="snížená",J119,0)</f>
        <v>0</v>
      </c>
      <c r="BG119" s="175">
        <f>IF(N119="zákl. přenesená",J119,0)</f>
        <v>0</v>
      </c>
      <c r="BH119" s="175">
        <f>IF(N119="sníž. přenesená",J119,0)</f>
        <v>0</v>
      </c>
      <c r="BI119" s="175">
        <f>IF(N119="nulová",J119,0)</f>
        <v>0</v>
      </c>
      <c r="BJ119" s="17" t="s">
        <v>83</v>
      </c>
      <c r="BK119" s="175">
        <f>ROUND(I119*H119,2)</f>
        <v>0</v>
      </c>
      <c r="BL119" s="17" t="s">
        <v>216</v>
      </c>
      <c r="BM119" s="174" t="s">
        <v>865</v>
      </c>
    </row>
    <row r="120" spans="1:65" s="12" customFormat="1" x14ac:dyDescent="0.2">
      <c r="B120" s="181"/>
      <c r="C120" s="182"/>
      <c r="D120" s="176" t="s">
        <v>220</v>
      </c>
      <c r="E120" s="183" t="s">
        <v>35</v>
      </c>
      <c r="F120" s="184" t="s">
        <v>822</v>
      </c>
      <c r="G120" s="182"/>
      <c r="H120" s="185">
        <v>2</v>
      </c>
      <c r="I120" s="186"/>
      <c r="J120" s="182"/>
      <c r="K120" s="182"/>
      <c r="L120" s="187"/>
      <c r="M120" s="188"/>
      <c r="N120" s="189"/>
      <c r="O120" s="189"/>
      <c r="P120" s="189"/>
      <c r="Q120" s="189"/>
      <c r="R120" s="189"/>
      <c r="S120" s="189"/>
      <c r="T120" s="190"/>
      <c r="AT120" s="191" t="s">
        <v>220</v>
      </c>
      <c r="AU120" s="191" t="s">
        <v>85</v>
      </c>
      <c r="AV120" s="12" t="s">
        <v>85</v>
      </c>
      <c r="AW120" s="12" t="s">
        <v>37</v>
      </c>
      <c r="AX120" s="12" t="s">
        <v>83</v>
      </c>
      <c r="AY120" s="191" t="s">
        <v>215</v>
      </c>
    </row>
    <row r="121" spans="1:65" s="2" customFormat="1" ht="24" x14ac:dyDescent="0.2">
      <c r="A121" s="34"/>
      <c r="B121" s="35"/>
      <c r="C121" s="208" t="s">
        <v>8</v>
      </c>
      <c r="D121" s="208" t="s">
        <v>366</v>
      </c>
      <c r="E121" s="209" t="s">
        <v>480</v>
      </c>
      <c r="F121" s="210" t="s">
        <v>481</v>
      </c>
      <c r="G121" s="211" t="s">
        <v>353</v>
      </c>
      <c r="H121" s="212">
        <v>8.4000000000000005E-2</v>
      </c>
      <c r="I121" s="213"/>
      <c r="J121" s="214">
        <f>ROUND(I121*H121,2)</f>
        <v>0</v>
      </c>
      <c r="K121" s="210" t="s">
        <v>213</v>
      </c>
      <c r="L121" s="39"/>
      <c r="M121" s="215" t="s">
        <v>35</v>
      </c>
      <c r="N121" s="216" t="s">
        <v>47</v>
      </c>
      <c r="O121" s="64"/>
      <c r="P121" s="172">
        <f>O121*H121</f>
        <v>0</v>
      </c>
      <c r="Q121" s="172">
        <v>0</v>
      </c>
      <c r="R121" s="172">
        <f>Q121*H121</f>
        <v>0</v>
      </c>
      <c r="S121" s="172">
        <v>0</v>
      </c>
      <c r="T121" s="173">
        <f>S121*H121</f>
        <v>0</v>
      </c>
      <c r="U121" s="34"/>
      <c r="V121" s="34"/>
      <c r="W121" s="34"/>
      <c r="X121" s="34"/>
      <c r="Y121" s="34"/>
      <c r="Z121" s="34"/>
      <c r="AA121" s="34"/>
      <c r="AB121" s="34"/>
      <c r="AC121" s="34"/>
      <c r="AD121" s="34"/>
      <c r="AE121" s="34"/>
      <c r="AR121" s="174" t="s">
        <v>216</v>
      </c>
      <c r="AT121" s="174" t="s">
        <v>366</v>
      </c>
      <c r="AU121" s="174" t="s">
        <v>85</v>
      </c>
      <c r="AY121" s="17" t="s">
        <v>215</v>
      </c>
      <c r="BE121" s="175">
        <f>IF(N121="základní",J121,0)</f>
        <v>0</v>
      </c>
      <c r="BF121" s="175">
        <f>IF(N121="snížená",J121,0)</f>
        <v>0</v>
      </c>
      <c r="BG121" s="175">
        <f>IF(N121="zákl. přenesená",J121,0)</f>
        <v>0</v>
      </c>
      <c r="BH121" s="175">
        <f>IF(N121="sníž. přenesená",J121,0)</f>
        <v>0</v>
      </c>
      <c r="BI121" s="175">
        <f>IF(N121="nulová",J121,0)</f>
        <v>0</v>
      </c>
      <c r="BJ121" s="17" t="s">
        <v>83</v>
      </c>
      <c r="BK121" s="175">
        <f>ROUND(I121*H121,2)</f>
        <v>0</v>
      </c>
      <c r="BL121" s="17" t="s">
        <v>216</v>
      </c>
      <c r="BM121" s="174" t="s">
        <v>871</v>
      </c>
    </row>
    <row r="122" spans="1:65" s="12" customFormat="1" x14ac:dyDescent="0.2">
      <c r="B122" s="181"/>
      <c r="C122" s="182"/>
      <c r="D122" s="176" t="s">
        <v>220</v>
      </c>
      <c r="E122" s="183" t="s">
        <v>35</v>
      </c>
      <c r="F122" s="184" t="s">
        <v>1229</v>
      </c>
      <c r="G122" s="182"/>
      <c r="H122" s="185">
        <v>8.4000000000000005E-2</v>
      </c>
      <c r="I122" s="186"/>
      <c r="J122" s="182"/>
      <c r="K122" s="182"/>
      <c r="L122" s="187"/>
      <c r="M122" s="188"/>
      <c r="N122" s="189"/>
      <c r="O122" s="189"/>
      <c r="P122" s="189"/>
      <c r="Q122" s="189"/>
      <c r="R122" s="189"/>
      <c r="S122" s="189"/>
      <c r="T122" s="190"/>
      <c r="AT122" s="191" t="s">
        <v>220</v>
      </c>
      <c r="AU122" s="191" t="s">
        <v>85</v>
      </c>
      <c r="AV122" s="12" t="s">
        <v>85</v>
      </c>
      <c r="AW122" s="12" t="s">
        <v>37</v>
      </c>
      <c r="AX122" s="12" t="s">
        <v>83</v>
      </c>
      <c r="AY122" s="191" t="s">
        <v>215</v>
      </c>
    </row>
    <row r="123" spans="1:65" s="13" customFormat="1" ht="25.9" customHeight="1" x14ac:dyDescent="0.2">
      <c r="B123" s="192"/>
      <c r="C123" s="193"/>
      <c r="D123" s="194" t="s">
        <v>75</v>
      </c>
      <c r="E123" s="195" t="s">
        <v>490</v>
      </c>
      <c r="F123" s="195" t="s">
        <v>491</v>
      </c>
      <c r="G123" s="193"/>
      <c r="H123" s="193"/>
      <c r="I123" s="196"/>
      <c r="J123" s="197">
        <f>BK123</f>
        <v>0</v>
      </c>
      <c r="K123" s="193"/>
      <c r="L123" s="198"/>
      <c r="M123" s="199"/>
      <c r="N123" s="200"/>
      <c r="O123" s="200"/>
      <c r="P123" s="201">
        <f>SUM(P124:P151)</f>
        <v>0</v>
      </c>
      <c r="Q123" s="200"/>
      <c r="R123" s="201">
        <f>SUM(R124:R151)</f>
        <v>0</v>
      </c>
      <c r="S123" s="200"/>
      <c r="T123" s="202">
        <f>SUM(T124:T151)</f>
        <v>0</v>
      </c>
      <c r="AR123" s="203" t="s">
        <v>216</v>
      </c>
      <c r="AT123" s="204" t="s">
        <v>75</v>
      </c>
      <c r="AU123" s="204" t="s">
        <v>76</v>
      </c>
      <c r="AY123" s="203" t="s">
        <v>215</v>
      </c>
      <c r="BK123" s="205">
        <f>SUM(BK124:BK151)</f>
        <v>0</v>
      </c>
    </row>
    <row r="124" spans="1:65" s="2" customFormat="1" ht="24" x14ac:dyDescent="0.2">
      <c r="A124" s="34"/>
      <c r="B124" s="35"/>
      <c r="C124" s="208" t="s">
        <v>283</v>
      </c>
      <c r="D124" s="208" t="s">
        <v>366</v>
      </c>
      <c r="E124" s="209" t="s">
        <v>553</v>
      </c>
      <c r="F124" s="210" t="s">
        <v>554</v>
      </c>
      <c r="G124" s="211" t="s">
        <v>212</v>
      </c>
      <c r="H124" s="212">
        <v>2</v>
      </c>
      <c r="I124" s="213"/>
      <c r="J124" s="214">
        <f>ROUND(I124*H124,2)</f>
        <v>0</v>
      </c>
      <c r="K124" s="210" t="s">
        <v>213</v>
      </c>
      <c r="L124" s="39"/>
      <c r="M124" s="215" t="s">
        <v>35</v>
      </c>
      <c r="N124" s="216" t="s">
        <v>47</v>
      </c>
      <c r="O124" s="64"/>
      <c r="P124" s="172">
        <f>O124*H124</f>
        <v>0</v>
      </c>
      <c r="Q124" s="172">
        <v>0</v>
      </c>
      <c r="R124" s="172">
        <f>Q124*H124</f>
        <v>0</v>
      </c>
      <c r="S124" s="172">
        <v>0</v>
      </c>
      <c r="T124" s="173">
        <f>S124*H124</f>
        <v>0</v>
      </c>
      <c r="U124" s="34"/>
      <c r="V124" s="34"/>
      <c r="W124" s="34"/>
      <c r="X124" s="34"/>
      <c r="Y124" s="34"/>
      <c r="Z124" s="34"/>
      <c r="AA124" s="34"/>
      <c r="AB124" s="34"/>
      <c r="AC124" s="34"/>
      <c r="AD124" s="34"/>
      <c r="AE124" s="34"/>
      <c r="AR124" s="174" t="s">
        <v>369</v>
      </c>
      <c r="AT124" s="174" t="s">
        <v>366</v>
      </c>
      <c r="AU124" s="174" t="s">
        <v>83</v>
      </c>
      <c r="AY124" s="17" t="s">
        <v>215</v>
      </c>
      <c r="BE124" s="175">
        <f>IF(N124="základní",J124,0)</f>
        <v>0</v>
      </c>
      <c r="BF124" s="175">
        <f>IF(N124="snížená",J124,0)</f>
        <v>0</v>
      </c>
      <c r="BG124" s="175">
        <f>IF(N124="zákl. přenesená",J124,0)</f>
        <v>0</v>
      </c>
      <c r="BH124" s="175">
        <f>IF(N124="sníž. přenesená",J124,0)</f>
        <v>0</v>
      </c>
      <c r="BI124" s="175">
        <f>IF(N124="nulová",J124,0)</f>
        <v>0</v>
      </c>
      <c r="BJ124" s="17" t="s">
        <v>83</v>
      </c>
      <c r="BK124" s="175">
        <f>ROUND(I124*H124,2)</f>
        <v>0</v>
      </c>
      <c r="BL124" s="17" t="s">
        <v>369</v>
      </c>
      <c r="BM124" s="174" t="s">
        <v>555</v>
      </c>
    </row>
    <row r="125" spans="1:65" s="12" customFormat="1" x14ac:dyDescent="0.2">
      <c r="B125" s="181"/>
      <c r="C125" s="182"/>
      <c r="D125" s="176" t="s">
        <v>220</v>
      </c>
      <c r="E125" s="183" t="s">
        <v>35</v>
      </c>
      <c r="F125" s="184" t="s">
        <v>822</v>
      </c>
      <c r="G125" s="182"/>
      <c r="H125" s="185">
        <v>2</v>
      </c>
      <c r="I125" s="186"/>
      <c r="J125" s="182"/>
      <c r="K125" s="182"/>
      <c r="L125" s="187"/>
      <c r="M125" s="188"/>
      <c r="N125" s="189"/>
      <c r="O125" s="189"/>
      <c r="P125" s="189"/>
      <c r="Q125" s="189"/>
      <c r="R125" s="189"/>
      <c r="S125" s="189"/>
      <c r="T125" s="190"/>
      <c r="AT125" s="191" t="s">
        <v>220</v>
      </c>
      <c r="AU125" s="191" t="s">
        <v>83</v>
      </c>
      <c r="AV125" s="12" t="s">
        <v>85</v>
      </c>
      <c r="AW125" s="12" t="s">
        <v>37</v>
      </c>
      <c r="AX125" s="12" t="s">
        <v>83</v>
      </c>
      <c r="AY125" s="191" t="s">
        <v>215</v>
      </c>
    </row>
    <row r="126" spans="1:65" s="2" customFormat="1" ht="16.5" customHeight="1" x14ac:dyDescent="0.2">
      <c r="A126" s="34"/>
      <c r="B126" s="35"/>
      <c r="C126" s="208" t="s">
        <v>287</v>
      </c>
      <c r="D126" s="208" t="s">
        <v>366</v>
      </c>
      <c r="E126" s="209" t="s">
        <v>557</v>
      </c>
      <c r="F126" s="210" t="s">
        <v>558</v>
      </c>
      <c r="G126" s="211" t="s">
        <v>212</v>
      </c>
      <c r="H126" s="212">
        <v>2</v>
      </c>
      <c r="I126" s="213"/>
      <c r="J126" s="214">
        <f>ROUND(I126*H126,2)</f>
        <v>0</v>
      </c>
      <c r="K126" s="210" t="s">
        <v>213</v>
      </c>
      <c r="L126" s="39"/>
      <c r="M126" s="215" t="s">
        <v>35</v>
      </c>
      <c r="N126" s="216" t="s">
        <v>47</v>
      </c>
      <c r="O126" s="64"/>
      <c r="P126" s="172">
        <f>O126*H126</f>
        <v>0</v>
      </c>
      <c r="Q126" s="172">
        <v>0</v>
      </c>
      <c r="R126" s="172">
        <f>Q126*H126</f>
        <v>0</v>
      </c>
      <c r="S126" s="172">
        <v>0</v>
      </c>
      <c r="T126" s="173">
        <f>S126*H126</f>
        <v>0</v>
      </c>
      <c r="U126" s="34"/>
      <c r="V126" s="34"/>
      <c r="W126" s="34"/>
      <c r="X126" s="34"/>
      <c r="Y126" s="34"/>
      <c r="Z126" s="34"/>
      <c r="AA126" s="34"/>
      <c r="AB126" s="34"/>
      <c r="AC126" s="34"/>
      <c r="AD126" s="34"/>
      <c r="AE126" s="34"/>
      <c r="AR126" s="174" t="s">
        <v>369</v>
      </c>
      <c r="AT126" s="174" t="s">
        <v>366</v>
      </c>
      <c r="AU126" s="174" t="s">
        <v>83</v>
      </c>
      <c r="AY126" s="17" t="s">
        <v>215</v>
      </c>
      <c r="BE126" s="175">
        <f>IF(N126="základní",J126,0)</f>
        <v>0</v>
      </c>
      <c r="BF126" s="175">
        <f>IF(N126="snížená",J126,0)</f>
        <v>0</v>
      </c>
      <c r="BG126" s="175">
        <f>IF(N126="zákl. přenesená",J126,0)</f>
        <v>0</v>
      </c>
      <c r="BH126" s="175">
        <f>IF(N126="sníž. přenesená",J126,0)</f>
        <v>0</v>
      </c>
      <c r="BI126" s="175">
        <f>IF(N126="nulová",J126,0)</f>
        <v>0</v>
      </c>
      <c r="BJ126" s="17" t="s">
        <v>83</v>
      </c>
      <c r="BK126" s="175">
        <f>ROUND(I126*H126,2)</f>
        <v>0</v>
      </c>
      <c r="BL126" s="17" t="s">
        <v>369</v>
      </c>
      <c r="BM126" s="174" t="s">
        <v>559</v>
      </c>
    </row>
    <row r="127" spans="1:65" s="12" customFormat="1" x14ac:dyDescent="0.2">
      <c r="B127" s="181"/>
      <c r="C127" s="182"/>
      <c r="D127" s="176" t="s">
        <v>220</v>
      </c>
      <c r="E127" s="183" t="s">
        <v>35</v>
      </c>
      <c r="F127" s="184" t="s">
        <v>822</v>
      </c>
      <c r="G127" s="182"/>
      <c r="H127" s="185">
        <v>2</v>
      </c>
      <c r="I127" s="186"/>
      <c r="J127" s="182"/>
      <c r="K127" s="182"/>
      <c r="L127" s="187"/>
      <c r="M127" s="188"/>
      <c r="N127" s="189"/>
      <c r="O127" s="189"/>
      <c r="P127" s="189"/>
      <c r="Q127" s="189"/>
      <c r="R127" s="189"/>
      <c r="S127" s="189"/>
      <c r="T127" s="190"/>
      <c r="AT127" s="191" t="s">
        <v>220</v>
      </c>
      <c r="AU127" s="191" t="s">
        <v>83</v>
      </c>
      <c r="AV127" s="12" t="s">
        <v>85</v>
      </c>
      <c r="AW127" s="12" t="s">
        <v>37</v>
      </c>
      <c r="AX127" s="12" t="s">
        <v>83</v>
      </c>
      <c r="AY127" s="191" t="s">
        <v>215</v>
      </c>
    </row>
    <row r="128" spans="1:65" s="2" customFormat="1" ht="33" customHeight="1" x14ac:dyDescent="0.2">
      <c r="A128" s="34"/>
      <c r="B128" s="35"/>
      <c r="C128" s="208" t="s">
        <v>291</v>
      </c>
      <c r="D128" s="208" t="s">
        <v>366</v>
      </c>
      <c r="E128" s="209" t="s">
        <v>675</v>
      </c>
      <c r="F128" s="210" t="s">
        <v>676</v>
      </c>
      <c r="G128" s="211" t="s">
        <v>212</v>
      </c>
      <c r="H128" s="212">
        <v>2</v>
      </c>
      <c r="I128" s="213"/>
      <c r="J128" s="214">
        <f>ROUND(I128*H128,2)</f>
        <v>0</v>
      </c>
      <c r="K128" s="210" t="s">
        <v>213</v>
      </c>
      <c r="L128" s="39"/>
      <c r="M128" s="215" t="s">
        <v>35</v>
      </c>
      <c r="N128" s="216" t="s">
        <v>47</v>
      </c>
      <c r="O128" s="64"/>
      <c r="P128" s="172">
        <f>O128*H128</f>
        <v>0</v>
      </c>
      <c r="Q128" s="172">
        <v>0</v>
      </c>
      <c r="R128" s="172">
        <f>Q128*H128</f>
        <v>0</v>
      </c>
      <c r="S128" s="172">
        <v>0</v>
      </c>
      <c r="T128" s="173">
        <f>S128*H128</f>
        <v>0</v>
      </c>
      <c r="U128" s="34"/>
      <c r="V128" s="34"/>
      <c r="W128" s="34"/>
      <c r="X128" s="34"/>
      <c r="Y128" s="34"/>
      <c r="Z128" s="34"/>
      <c r="AA128" s="34"/>
      <c r="AB128" s="34"/>
      <c r="AC128" s="34"/>
      <c r="AD128" s="34"/>
      <c r="AE128" s="34"/>
      <c r="AR128" s="174" t="s">
        <v>369</v>
      </c>
      <c r="AT128" s="174" t="s">
        <v>366</v>
      </c>
      <c r="AU128" s="174" t="s">
        <v>83</v>
      </c>
      <c r="AY128" s="17" t="s">
        <v>215</v>
      </c>
      <c r="BE128" s="175">
        <f>IF(N128="základní",J128,0)</f>
        <v>0</v>
      </c>
      <c r="BF128" s="175">
        <f>IF(N128="snížená",J128,0)</f>
        <v>0</v>
      </c>
      <c r="BG128" s="175">
        <f>IF(N128="zákl. přenesená",J128,0)</f>
        <v>0</v>
      </c>
      <c r="BH128" s="175">
        <f>IF(N128="sníž. přenesená",J128,0)</f>
        <v>0</v>
      </c>
      <c r="BI128" s="175">
        <f>IF(N128="nulová",J128,0)</f>
        <v>0</v>
      </c>
      <c r="BJ128" s="17" t="s">
        <v>83</v>
      </c>
      <c r="BK128" s="175">
        <f>ROUND(I128*H128,2)</f>
        <v>0</v>
      </c>
      <c r="BL128" s="17" t="s">
        <v>369</v>
      </c>
      <c r="BM128" s="174" t="s">
        <v>677</v>
      </c>
    </row>
    <row r="129" spans="1:65" s="12" customFormat="1" x14ac:dyDescent="0.2">
      <c r="B129" s="181"/>
      <c r="C129" s="182"/>
      <c r="D129" s="176" t="s">
        <v>220</v>
      </c>
      <c r="E129" s="183" t="s">
        <v>35</v>
      </c>
      <c r="F129" s="184" t="s">
        <v>822</v>
      </c>
      <c r="G129" s="182"/>
      <c r="H129" s="185">
        <v>2</v>
      </c>
      <c r="I129" s="186"/>
      <c r="J129" s="182"/>
      <c r="K129" s="182"/>
      <c r="L129" s="187"/>
      <c r="M129" s="188"/>
      <c r="N129" s="189"/>
      <c r="O129" s="189"/>
      <c r="P129" s="189"/>
      <c r="Q129" s="189"/>
      <c r="R129" s="189"/>
      <c r="S129" s="189"/>
      <c r="T129" s="190"/>
      <c r="AT129" s="191" t="s">
        <v>220</v>
      </c>
      <c r="AU129" s="191" t="s">
        <v>83</v>
      </c>
      <c r="AV129" s="12" t="s">
        <v>85</v>
      </c>
      <c r="AW129" s="12" t="s">
        <v>37</v>
      </c>
      <c r="AX129" s="12" t="s">
        <v>83</v>
      </c>
      <c r="AY129" s="191" t="s">
        <v>215</v>
      </c>
    </row>
    <row r="130" spans="1:65" s="2" customFormat="1" ht="16.5" customHeight="1" x14ac:dyDescent="0.2">
      <c r="A130" s="34"/>
      <c r="B130" s="35"/>
      <c r="C130" s="208" t="s">
        <v>295</v>
      </c>
      <c r="D130" s="208" t="s">
        <v>366</v>
      </c>
      <c r="E130" s="209" t="s">
        <v>678</v>
      </c>
      <c r="F130" s="210" t="s">
        <v>679</v>
      </c>
      <c r="G130" s="211" t="s">
        <v>212</v>
      </c>
      <c r="H130" s="212">
        <v>2</v>
      </c>
      <c r="I130" s="213"/>
      <c r="J130" s="214">
        <f>ROUND(I130*H130,2)</f>
        <v>0</v>
      </c>
      <c r="K130" s="210" t="s">
        <v>213</v>
      </c>
      <c r="L130" s="39"/>
      <c r="M130" s="215" t="s">
        <v>35</v>
      </c>
      <c r="N130" s="216" t="s">
        <v>47</v>
      </c>
      <c r="O130" s="64"/>
      <c r="P130" s="172">
        <f>O130*H130</f>
        <v>0</v>
      </c>
      <c r="Q130" s="172">
        <v>0</v>
      </c>
      <c r="R130" s="172">
        <f>Q130*H130</f>
        <v>0</v>
      </c>
      <c r="S130" s="172">
        <v>0</v>
      </c>
      <c r="T130" s="173">
        <f>S130*H130</f>
        <v>0</v>
      </c>
      <c r="U130" s="34"/>
      <c r="V130" s="34"/>
      <c r="W130" s="34"/>
      <c r="X130" s="34"/>
      <c r="Y130" s="34"/>
      <c r="Z130" s="34"/>
      <c r="AA130" s="34"/>
      <c r="AB130" s="34"/>
      <c r="AC130" s="34"/>
      <c r="AD130" s="34"/>
      <c r="AE130" s="34"/>
      <c r="AR130" s="174" t="s">
        <v>369</v>
      </c>
      <c r="AT130" s="174" t="s">
        <v>366</v>
      </c>
      <c r="AU130" s="174" t="s">
        <v>83</v>
      </c>
      <c r="AY130" s="17" t="s">
        <v>215</v>
      </c>
      <c r="BE130" s="175">
        <f>IF(N130="základní",J130,0)</f>
        <v>0</v>
      </c>
      <c r="BF130" s="175">
        <f>IF(N130="snížená",J130,0)</f>
        <v>0</v>
      </c>
      <c r="BG130" s="175">
        <f>IF(N130="zákl. přenesená",J130,0)</f>
        <v>0</v>
      </c>
      <c r="BH130" s="175">
        <f>IF(N130="sníž. přenesená",J130,0)</f>
        <v>0</v>
      </c>
      <c r="BI130" s="175">
        <f>IF(N130="nulová",J130,0)</f>
        <v>0</v>
      </c>
      <c r="BJ130" s="17" t="s">
        <v>83</v>
      </c>
      <c r="BK130" s="175">
        <f>ROUND(I130*H130,2)</f>
        <v>0</v>
      </c>
      <c r="BL130" s="17" t="s">
        <v>369</v>
      </c>
      <c r="BM130" s="174" t="s">
        <v>680</v>
      </c>
    </row>
    <row r="131" spans="1:65" s="12" customFormat="1" x14ac:dyDescent="0.2">
      <c r="B131" s="181"/>
      <c r="C131" s="182"/>
      <c r="D131" s="176" t="s">
        <v>220</v>
      </c>
      <c r="E131" s="183" t="s">
        <v>35</v>
      </c>
      <c r="F131" s="184" t="s">
        <v>822</v>
      </c>
      <c r="G131" s="182"/>
      <c r="H131" s="185">
        <v>2</v>
      </c>
      <c r="I131" s="186"/>
      <c r="J131" s="182"/>
      <c r="K131" s="182"/>
      <c r="L131" s="187"/>
      <c r="M131" s="188"/>
      <c r="N131" s="189"/>
      <c r="O131" s="189"/>
      <c r="P131" s="189"/>
      <c r="Q131" s="189"/>
      <c r="R131" s="189"/>
      <c r="S131" s="189"/>
      <c r="T131" s="190"/>
      <c r="AT131" s="191" t="s">
        <v>220</v>
      </c>
      <c r="AU131" s="191" t="s">
        <v>83</v>
      </c>
      <c r="AV131" s="12" t="s">
        <v>85</v>
      </c>
      <c r="AW131" s="12" t="s">
        <v>37</v>
      </c>
      <c r="AX131" s="12" t="s">
        <v>83</v>
      </c>
      <c r="AY131" s="191" t="s">
        <v>215</v>
      </c>
    </row>
    <row r="132" spans="1:65" s="2" customFormat="1" ht="60" x14ac:dyDescent="0.2">
      <c r="A132" s="34"/>
      <c r="B132" s="35"/>
      <c r="C132" s="208" t="s">
        <v>299</v>
      </c>
      <c r="D132" s="208" t="s">
        <v>366</v>
      </c>
      <c r="E132" s="209" t="s">
        <v>561</v>
      </c>
      <c r="F132" s="210" t="s">
        <v>562</v>
      </c>
      <c r="G132" s="211" t="s">
        <v>353</v>
      </c>
      <c r="H132" s="212">
        <v>6</v>
      </c>
      <c r="I132" s="213"/>
      <c r="J132" s="214">
        <f>ROUND(I132*H132,2)</f>
        <v>0</v>
      </c>
      <c r="K132" s="210" t="s">
        <v>213</v>
      </c>
      <c r="L132" s="39"/>
      <c r="M132" s="215" t="s">
        <v>35</v>
      </c>
      <c r="N132" s="216" t="s">
        <v>47</v>
      </c>
      <c r="O132" s="64"/>
      <c r="P132" s="172">
        <f>O132*H132</f>
        <v>0</v>
      </c>
      <c r="Q132" s="172">
        <v>0</v>
      </c>
      <c r="R132" s="172">
        <f>Q132*H132</f>
        <v>0</v>
      </c>
      <c r="S132" s="172">
        <v>0</v>
      </c>
      <c r="T132" s="173">
        <f>S132*H132</f>
        <v>0</v>
      </c>
      <c r="U132" s="34"/>
      <c r="V132" s="34"/>
      <c r="W132" s="34"/>
      <c r="X132" s="34"/>
      <c r="Y132" s="34"/>
      <c r="Z132" s="34"/>
      <c r="AA132" s="34"/>
      <c r="AB132" s="34"/>
      <c r="AC132" s="34"/>
      <c r="AD132" s="34"/>
      <c r="AE132" s="34"/>
      <c r="AR132" s="174" t="s">
        <v>369</v>
      </c>
      <c r="AT132" s="174" t="s">
        <v>366</v>
      </c>
      <c r="AU132" s="174" t="s">
        <v>83</v>
      </c>
      <c r="AY132" s="17" t="s">
        <v>215</v>
      </c>
      <c r="BE132" s="175">
        <f>IF(N132="základní",J132,0)</f>
        <v>0</v>
      </c>
      <c r="BF132" s="175">
        <f>IF(N132="snížená",J132,0)</f>
        <v>0</v>
      </c>
      <c r="BG132" s="175">
        <f>IF(N132="zákl. přenesená",J132,0)</f>
        <v>0</v>
      </c>
      <c r="BH132" s="175">
        <f>IF(N132="sníž. přenesená",J132,0)</f>
        <v>0</v>
      </c>
      <c r="BI132" s="175">
        <f>IF(N132="nulová",J132,0)</f>
        <v>0</v>
      </c>
      <c r="BJ132" s="17" t="s">
        <v>83</v>
      </c>
      <c r="BK132" s="175">
        <f>ROUND(I132*H132,2)</f>
        <v>0</v>
      </c>
      <c r="BL132" s="17" t="s">
        <v>369</v>
      </c>
      <c r="BM132" s="174" t="s">
        <v>563</v>
      </c>
    </row>
    <row r="133" spans="1:65" s="2" customFormat="1" ht="19.5" x14ac:dyDescent="0.2">
      <c r="A133" s="34"/>
      <c r="B133" s="35"/>
      <c r="C133" s="36"/>
      <c r="D133" s="176" t="s">
        <v>218</v>
      </c>
      <c r="E133" s="36"/>
      <c r="F133" s="177" t="s">
        <v>957</v>
      </c>
      <c r="G133" s="36"/>
      <c r="H133" s="36"/>
      <c r="I133" s="178"/>
      <c r="J133" s="36"/>
      <c r="K133" s="36"/>
      <c r="L133" s="39"/>
      <c r="M133" s="179"/>
      <c r="N133" s="180"/>
      <c r="O133" s="64"/>
      <c r="P133" s="64"/>
      <c r="Q133" s="64"/>
      <c r="R133" s="64"/>
      <c r="S133" s="64"/>
      <c r="T133" s="65"/>
      <c r="U133" s="34"/>
      <c r="V133" s="34"/>
      <c r="W133" s="34"/>
      <c r="X133" s="34"/>
      <c r="Y133" s="34"/>
      <c r="Z133" s="34"/>
      <c r="AA133" s="34"/>
      <c r="AB133" s="34"/>
      <c r="AC133" s="34"/>
      <c r="AD133" s="34"/>
      <c r="AE133" s="34"/>
      <c r="AT133" s="17" t="s">
        <v>218</v>
      </c>
      <c r="AU133" s="17" t="s">
        <v>83</v>
      </c>
    </row>
    <row r="134" spans="1:65" s="12" customFormat="1" x14ac:dyDescent="0.2">
      <c r="B134" s="181"/>
      <c r="C134" s="182"/>
      <c r="D134" s="176" t="s">
        <v>220</v>
      </c>
      <c r="E134" s="183" t="s">
        <v>35</v>
      </c>
      <c r="F134" s="184" t="s">
        <v>814</v>
      </c>
      <c r="G134" s="182"/>
      <c r="H134" s="185">
        <v>6</v>
      </c>
      <c r="I134" s="186"/>
      <c r="J134" s="182"/>
      <c r="K134" s="182"/>
      <c r="L134" s="187"/>
      <c r="M134" s="188"/>
      <c r="N134" s="189"/>
      <c r="O134" s="189"/>
      <c r="P134" s="189"/>
      <c r="Q134" s="189"/>
      <c r="R134" s="189"/>
      <c r="S134" s="189"/>
      <c r="T134" s="190"/>
      <c r="AT134" s="191" t="s">
        <v>220</v>
      </c>
      <c r="AU134" s="191" t="s">
        <v>83</v>
      </c>
      <c r="AV134" s="12" t="s">
        <v>85</v>
      </c>
      <c r="AW134" s="12" t="s">
        <v>37</v>
      </c>
      <c r="AX134" s="12" t="s">
        <v>83</v>
      </c>
      <c r="AY134" s="191" t="s">
        <v>215</v>
      </c>
    </row>
    <row r="135" spans="1:65" s="2" customFormat="1" ht="44.25" customHeight="1" x14ac:dyDescent="0.2">
      <c r="A135" s="34"/>
      <c r="B135" s="35"/>
      <c r="C135" s="208" t="s">
        <v>7</v>
      </c>
      <c r="D135" s="208" t="s">
        <v>366</v>
      </c>
      <c r="E135" s="209" t="s">
        <v>579</v>
      </c>
      <c r="F135" s="210" t="s">
        <v>580</v>
      </c>
      <c r="G135" s="211" t="s">
        <v>353</v>
      </c>
      <c r="H135" s="212">
        <v>2.4700000000000002</v>
      </c>
      <c r="I135" s="213"/>
      <c r="J135" s="214">
        <f>ROUND(I135*H135,2)</f>
        <v>0</v>
      </c>
      <c r="K135" s="210" t="s">
        <v>213</v>
      </c>
      <c r="L135" s="39"/>
      <c r="M135" s="215" t="s">
        <v>35</v>
      </c>
      <c r="N135" s="216" t="s">
        <v>47</v>
      </c>
      <c r="O135" s="64"/>
      <c r="P135" s="172">
        <f>O135*H135</f>
        <v>0</v>
      </c>
      <c r="Q135" s="172">
        <v>0</v>
      </c>
      <c r="R135" s="172">
        <f>Q135*H135</f>
        <v>0</v>
      </c>
      <c r="S135" s="172">
        <v>0</v>
      </c>
      <c r="T135" s="173">
        <f>S135*H135</f>
        <v>0</v>
      </c>
      <c r="U135" s="34"/>
      <c r="V135" s="34"/>
      <c r="W135" s="34"/>
      <c r="X135" s="34"/>
      <c r="Y135" s="34"/>
      <c r="Z135" s="34"/>
      <c r="AA135" s="34"/>
      <c r="AB135" s="34"/>
      <c r="AC135" s="34"/>
      <c r="AD135" s="34"/>
      <c r="AE135" s="34"/>
      <c r="AR135" s="174" t="s">
        <v>369</v>
      </c>
      <c r="AT135" s="174" t="s">
        <v>366</v>
      </c>
      <c r="AU135" s="174" t="s">
        <v>83</v>
      </c>
      <c r="AY135" s="17" t="s">
        <v>215</v>
      </c>
      <c r="BE135" s="175">
        <f>IF(N135="základní",J135,0)</f>
        <v>0</v>
      </c>
      <c r="BF135" s="175">
        <f>IF(N135="snížená",J135,0)</f>
        <v>0</v>
      </c>
      <c r="BG135" s="175">
        <f>IF(N135="zákl. přenesená",J135,0)</f>
        <v>0</v>
      </c>
      <c r="BH135" s="175">
        <f>IF(N135="sníž. přenesená",J135,0)</f>
        <v>0</v>
      </c>
      <c r="BI135" s="175">
        <f>IF(N135="nulová",J135,0)</f>
        <v>0</v>
      </c>
      <c r="BJ135" s="17" t="s">
        <v>83</v>
      </c>
      <c r="BK135" s="175">
        <f>ROUND(I135*H135,2)</f>
        <v>0</v>
      </c>
      <c r="BL135" s="17" t="s">
        <v>369</v>
      </c>
      <c r="BM135" s="174" t="s">
        <v>683</v>
      </c>
    </row>
    <row r="136" spans="1:65" s="2" customFormat="1" ht="19.5" x14ac:dyDescent="0.2">
      <c r="A136" s="34"/>
      <c r="B136" s="35"/>
      <c r="C136" s="36"/>
      <c r="D136" s="176" t="s">
        <v>218</v>
      </c>
      <c r="E136" s="36"/>
      <c r="F136" s="177" t="s">
        <v>1230</v>
      </c>
      <c r="G136" s="36"/>
      <c r="H136" s="36"/>
      <c r="I136" s="178"/>
      <c r="J136" s="36"/>
      <c r="K136" s="36"/>
      <c r="L136" s="39"/>
      <c r="M136" s="179"/>
      <c r="N136" s="180"/>
      <c r="O136" s="64"/>
      <c r="P136" s="64"/>
      <c r="Q136" s="64"/>
      <c r="R136" s="64"/>
      <c r="S136" s="64"/>
      <c r="T136" s="65"/>
      <c r="U136" s="34"/>
      <c r="V136" s="34"/>
      <c r="W136" s="34"/>
      <c r="X136" s="34"/>
      <c r="Y136" s="34"/>
      <c r="Z136" s="34"/>
      <c r="AA136" s="34"/>
      <c r="AB136" s="34"/>
      <c r="AC136" s="34"/>
      <c r="AD136" s="34"/>
      <c r="AE136" s="34"/>
      <c r="AT136" s="17" t="s">
        <v>218</v>
      </c>
      <c r="AU136" s="17" t="s">
        <v>83</v>
      </c>
    </row>
    <row r="137" spans="1:65" s="12" customFormat="1" x14ac:dyDescent="0.2">
      <c r="B137" s="181"/>
      <c r="C137" s="182"/>
      <c r="D137" s="176" t="s">
        <v>220</v>
      </c>
      <c r="E137" s="183" t="s">
        <v>35</v>
      </c>
      <c r="F137" s="184" t="s">
        <v>1169</v>
      </c>
      <c r="G137" s="182"/>
      <c r="H137" s="185">
        <v>2.4700000000000002</v>
      </c>
      <c r="I137" s="186"/>
      <c r="J137" s="182"/>
      <c r="K137" s="182"/>
      <c r="L137" s="187"/>
      <c r="M137" s="188"/>
      <c r="N137" s="189"/>
      <c r="O137" s="189"/>
      <c r="P137" s="189"/>
      <c r="Q137" s="189"/>
      <c r="R137" s="189"/>
      <c r="S137" s="189"/>
      <c r="T137" s="190"/>
      <c r="AT137" s="191" t="s">
        <v>220</v>
      </c>
      <c r="AU137" s="191" t="s">
        <v>83</v>
      </c>
      <c r="AV137" s="12" t="s">
        <v>85</v>
      </c>
      <c r="AW137" s="12" t="s">
        <v>37</v>
      </c>
      <c r="AX137" s="12" t="s">
        <v>83</v>
      </c>
      <c r="AY137" s="191" t="s">
        <v>215</v>
      </c>
    </row>
    <row r="138" spans="1:65" s="2" customFormat="1" ht="66.75" customHeight="1" x14ac:dyDescent="0.2">
      <c r="A138" s="34"/>
      <c r="B138" s="35"/>
      <c r="C138" s="208" t="s">
        <v>306</v>
      </c>
      <c r="D138" s="208" t="s">
        <v>366</v>
      </c>
      <c r="E138" s="209" t="s">
        <v>958</v>
      </c>
      <c r="F138" s="210" t="s">
        <v>959</v>
      </c>
      <c r="G138" s="211" t="s">
        <v>353</v>
      </c>
      <c r="H138" s="212">
        <v>2.4700000000000002</v>
      </c>
      <c r="I138" s="213"/>
      <c r="J138" s="214">
        <f>ROUND(I138*H138,2)</f>
        <v>0</v>
      </c>
      <c r="K138" s="210" t="s">
        <v>213</v>
      </c>
      <c r="L138" s="39"/>
      <c r="M138" s="215" t="s">
        <v>35</v>
      </c>
      <c r="N138" s="216" t="s">
        <v>47</v>
      </c>
      <c r="O138" s="64"/>
      <c r="P138" s="172">
        <f>O138*H138</f>
        <v>0</v>
      </c>
      <c r="Q138" s="172">
        <v>0</v>
      </c>
      <c r="R138" s="172">
        <f>Q138*H138</f>
        <v>0</v>
      </c>
      <c r="S138" s="172">
        <v>0</v>
      </c>
      <c r="T138" s="173">
        <f>S138*H138</f>
        <v>0</v>
      </c>
      <c r="U138" s="34"/>
      <c r="V138" s="34"/>
      <c r="W138" s="34"/>
      <c r="X138" s="34"/>
      <c r="Y138" s="34"/>
      <c r="Z138" s="34"/>
      <c r="AA138" s="34"/>
      <c r="AB138" s="34"/>
      <c r="AC138" s="34"/>
      <c r="AD138" s="34"/>
      <c r="AE138" s="34"/>
      <c r="AR138" s="174" t="s">
        <v>369</v>
      </c>
      <c r="AT138" s="174" t="s">
        <v>366</v>
      </c>
      <c r="AU138" s="174" t="s">
        <v>83</v>
      </c>
      <c r="AY138" s="17" t="s">
        <v>215</v>
      </c>
      <c r="BE138" s="175">
        <f>IF(N138="základní",J138,0)</f>
        <v>0</v>
      </c>
      <c r="BF138" s="175">
        <f>IF(N138="snížená",J138,0)</f>
        <v>0</v>
      </c>
      <c r="BG138" s="175">
        <f>IF(N138="zákl. přenesená",J138,0)</f>
        <v>0</v>
      </c>
      <c r="BH138" s="175">
        <f>IF(N138="sníž. přenesená",J138,0)</f>
        <v>0</v>
      </c>
      <c r="BI138" s="175">
        <f>IF(N138="nulová",J138,0)</f>
        <v>0</v>
      </c>
      <c r="BJ138" s="17" t="s">
        <v>83</v>
      </c>
      <c r="BK138" s="175">
        <f>ROUND(I138*H138,2)</f>
        <v>0</v>
      </c>
      <c r="BL138" s="17" t="s">
        <v>369</v>
      </c>
      <c r="BM138" s="174" t="s">
        <v>1231</v>
      </c>
    </row>
    <row r="139" spans="1:65" s="2" customFormat="1" ht="19.5" x14ac:dyDescent="0.2">
      <c r="A139" s="34"/>
      <c r="B139" s="35"/>
      <c r="C139" s="36"/>
      <c r="D139" s="176" t="s">
        <v>218</v>
      </c>
      <c r="E139" s="36"/>
      <c r="F139" s="177" t="s">
        <v>1230</v>
      </c>
      <c r="G139" s="36"/>
      <c r="H139" s="36"/>
      <c r="I139" s="178"/>
      <c r="J139" s="36"/>
      <c r="K139" s="36"/>
      <c r="L139" s="39"/>
      <c r="M139" s="179"/>
      <c r="N139" s="180"/>
      <c r="O139" s="64"/>
      <c r="P139" s="64"/>
      <c r="Q139" s="64"/>
      <c r="R139" s="64"/>
      <c r="S139" s="64"/>
      <c r="T139" s="65"/>
      <c r="U139" s="34"/>
      <c r="V139" s="34"/>
      <c r="W139" s="34"/>
      <c r="X139" s="34"/>
      <c r="Y139" s="34"/>
      <c r="Z139" s="34"/>
      <c r="AA139" s="34"/>
      <c r="AB139" s="34"/>
      <c r="AC139" s="34"/>
      <c r="AD139" s="34"/>
      <c r="AE139" s="34"/>
      <c r="AT139" s="17" t="s">
        <v>218</v>
      </c>
      <c r="AU139" s="17" t="s">
        <v>83</v>
      </c>
    </row>
    <row r="140" spans="1:65" s="12" customFormat="1" x14ac:dyDescent="0.2">
      <c r="B140" s="181"/>
      <c r="C140" s="182"/>
      <c r="D140" s="176" t="s">
        <v>220</v>
      </c>
      <c r="E140" s="183" t="s">
        <v>35</v>
      </c>
      <c r="F140" s="184" t="s">
        <v>1169</v>
      </c>
      <c r="G140" s="182"/>
      <c r="H140" s="185">
        <v>2.4700000000000002</v>
      </c>
      <c r="I140" s="186"/>
      <c r="J140" s="182"/>
      <c r="K140" s="182"/>
      <c r="L140" s="187"/>
      <c r="M140" s="188"/>
      <c r="N140" s="189"/>
      <c r="O140" s="189"/>
      <c r="P140" s="189"/>
      <c r="Q140" s="189"/>
      <c r="R140" s="189"/>
      <c r="S140" s="189"/>
      <c r="T140" s="190"/>
      <c r="AT140" s="191" t="s">
        <v>220</v>
      </c>
      <c r="AU140" s="191" t="s">
        <v>83</v>
      </c>
      <c r="AV140" s="12" t="s">
        <v>85</v>
      </c>
      <c r="AW140" s="12" t="s">
        <v>37</v>
      </c>
      <c r="AX140" s="12" t="s">
        <v>83</v>
      </c>
      <c r="AY140" s="191" t="s">
        <v>215</v>
      </c>
    </row>
    <row r="141" spans="1:65" s="2" customFormat="1" ht="44.25" customHeight="1" x14ac:dyDescent="0.2">
      <c r="A141" s="34"/>
      <c r="B141" s="35"/>
      <c r="C141" s="208" t="s">
        <v>311</v>
      </c>
      <c r="D141" s="208" t="s">
        <v>366</v>
      </c>
      <c r="E141" s="209" t="s">
        <v>579</v>
      </c>
      <c r="F141" s="210" t="s">
        <v>580</v>
      </c>
      <c r="G141" s="211" t="s">
        <v>353</v>
      </c>
      <c r="H141" s="212">
        <v>2.4700000000000002</v>
      </c>
      <c r="I141" s="213"/>
      <c r="J141" s="214">
        <f>ROUND(I141*H141,2)</f>
        <v>0</v>
      </c>
      <c r="K141" s="210" t="s">
        <v>213</v>
      </c>
      <c r="L141" s="39"/>
      <c r="M141" s="215" t="s">
        <v>35</v>
      </c>
      <c r="N141" s="216" t="s">
        <v>47</v>
      </c>
      <c r="O141" s="64"/>
      <c r="P141" s="172">
        <f>O141*H141</f>
        <v>0</v>
      </c>
      <c r="Q141" s="172">
        <v>0</v>
      </c>
      <c r="R141" s="172">
        <f>Q141*H141</f>
        <v>0</v>
      </c>
      <c r="S141" s="172">
        <v>0</v>
      </c>
      <c r="T141" s="173">
        <f>S141*H141</f>
        <v>0</v>
      </c>
      <c r="U141" s="34"/>
      <c r="V141" s="34"/>
      <c r="W141" s="34"/>
      <c r="X141" s="34"/>
      <c r="Y141" s="34"/>
      <c r="Z141" s="34"/>
      <c r="AA141" s="34"/>
      <c r="AB141" s="34"/>
      <c r="AC141" s="34"/>
      <c r="AD141" s="34"/>
      <c r="AE141" s="34"/>
      <c r="AR141" s="174" t="s">
        <v>369</v>
      </c>
      <c r="AT141" s="174" t="s">
        <v>366</v>
      </c>
      <c r="AU141" s="174" t="s">
        <v>83</v>
      </c>
      <c r="AY141" s="17" t="s">
        <v>215</v>
      </c>
      <c r="BE141" s="175">
        <f>IF(N141="základní",J141,0)</f>
        <v>0</v>
      </c>
      <c r="BF141" s="175">
        <f>IF(N141="snížená",J141,0)</f>
        <v>0</v>
      </c>
      <c r="BG141" s="175">
        <f>IF(N141="zákl. přenesená",J141,0)</f>
        <v>0</v>
      </c>
      <c r="BH141" s="175">
        <f>IF(N141="sníž. přenesená",J141,0)</f>
        <v>0</v>
      </c>
      <c r="BI141" s="175">
        <f>IF(N141="nulová",J141,0)</f>
        <v>0</v>
      </c>
      <c r="BJ141" s="17" t="s">
        <v>83</v>
      </c>
      <c r="BK141" s="175">
        <f>ROUND(I141*H141,2)</f>
        <v>0</v>
      </c>
      <c r="BL141" s="17" t="s">
        <v>369</v>
      </c>
      <c r="BM141" s="174" t="s">
        <v>1232</v>
      </c>
    </row>
    <row r="142" spans="1:65" s="2" customFormat="1" ht="19.5" x14ac:dyDescent="0.2">
      <c r="A142" s="34"/>
      <c r="B142" s="35"/>
      <c r="C142" s="36"/>
      <c r="D142" s="176" t="s">
        <v>218</v>
      </c>
      <c r="E142" s="36"/>
      <c r="F142" s="177" t="s">
        <v>880</v>
      </c>
      <c r="G142" s="36"/>
      <c r="H142" s="36"/>
      <c r="I142" s="178"/>
      <c r="J142" s="36"/>
      <c r="K142" s="36"/>
      <c r="L142" s="39"/>
      <c r="M142" s="179"/>
      <c r="N142" s="180"/>
      <c r="O142" s="64"/>
      <c r="P142" s="64"/>
      <c r="Q142" s="64"/>
      <c r="R142" s="64"/>
      <c r="S142" s="64"/>
      <c r="T142" s="65"/>
      <c r="U142" s="34"/>
      <c r="V142" s="34"/>
      <c r="W142" s="34"/>
      <c r="X142" s="34"/>
      <c r="Y142" s="34"/>
      <c r="Z142" s="34"/>
      <c r="AA142" s="34"/>
      <c r="AB142" s="34"/>
      <c r="AC142" s="34"/>
      <c r="AD142" s="34"/>
      <c r="AE142" s="34"/>
      <c r="AT142" s="17" t="s">
        <v>218</v>
      </c>
      <c r="AU142" s="17" t="s">
        <v>83</v>
      </c>
    </row>
    <row r="143" spans="1:65" s="12" customFormat="1" x14ac:dyDescent="0.2">
      <c r="B143" s="181"/>
      <c r="C143" s="182"/>
      <c r="D143" s="176" t="s">
        <v>220</v>
      </c>
      <c r="E143" s="183" t="s">
        <v>35</v>
      </c>
      <c r="F143" s="184" t="s">
        <v>1169</v>
      </c>
      <c r="G143" s="182"/>
      <c r="H143" s="185">
        <v>2.4700000000000002</v>
      </c>
      <c r="I143" s="186"/>
      <c r="J143" s="182"/>
      <c r="K143" s="182"/>
      <c r="L143" s="187"/>
      <c r="M143" s="188"/>
      <c r="N143" s="189"/>
      <c r="O143" s="189"/>
      <c r="P143" s="189"/>
      <c r="Q143" s="189"/>
      <c r="R143" s="189"/>
      <c r="S143" s="189"/>
      <c r="T143" s="190"/>
      <c r="AT143" s="191" t="s">
        <v>220</v>
      </c>
      <c r="AU143" s="191" t="s">
        <v>83</v>
      </c>
      <c r="AV143" s="12" t="s">
        <v>85</v>
      </c>
      <c r="AW143" s="12" t="s">
        <v>37</v>
      </c>
      <c r="AX143" s="12" t="s">
        <v>83</v>
      </c>
      <c r="AY143" s="191" t="s">
        <v>215</v>
      </c>
    </row>
    <row r="144" spans="1:65" s="2" customFormat="1" ht="60" x14ac:dyDescent="0.2">
      <c r="A144" s="34"/>
      <c r="B144" s="35"/>
      <c r="C144" s="208" t="s">
        <v>316</v>
      </c>
      <c r="D144" s="208" t="s">
        <v>366</v>
      </c>
      <c r="E144" s="209" t="s">
        <v>573</v>
      </c>
      <c r="F144" s="210" t="s">
        <v>574</v>
      </c>
      <c r="G144" s="211" t="s">
        <v>353</v>
      </c>
      <c r="H144" s="212">
        <v>8.4000000000000005E-2</v>
      </c>
      <c r="I144" s="213"/>
      <c r="J144" s="214">
        <f>ROUND(I144*H144,2)</f>
        <v>0</v>
      </c>
      <c r="K144" s="210" t="s">
        <v>213</v>
      </c>
      <c r="L144" s="39"/>
      <c r="M144" s="215" t="s">
        <v>35</v>
      </c>
      <c r="N144" s="216" t="s">
        <v>47</v>
      </c>
      <c r="O144" s="64"/>
      <c r="P144" s="172">
        <f>O144*H144</f>
        <v>0</v>
      </c>
      <c r="Q144" s="172">
        <v>0</v>
      </c>
      <c r="R144" s="172">
        <f>Q144*H144</f>
        <v>0</v>
      </c>
      <c r="S144" s="172">
        <v>0</v>
      </c>
      <c r="T144" s="173">
        <f>S144*H144</f>
        <v>0</v>
      </c>
      <c r="U144" s="34"/>
      <c r="V144" s="34"/>
      <c r="W144" s="34"/>
      <c r="X144" s="34"/>
      <c r="Y144" s="34"/>
      <c r="Z144" s="34"/>
      <c r="AA144" s="34"/>
      <c r="AB144" s="34"/>
      <c r="AC144" s="34"/>
      <c r="AD144" s="34"/>
      <c r="AE144" s="34"/>
      <c r="AR144" s="174" t="s">
        <v>369</v>
      </c>
      <c r="AT144" s="174" t="s">
        <v>366</v>
      </c>
      <c r="AU144" s="174" t="s">
        <v>83</v>
      </c>
      <c r="AY144" s="17" t="s">
        <v>215</v>
      </c>
      <c r="BE144" s="175">
        <f>IF(N144="základní",J144,0)</f>
        <v>0</v>
      </c>
      <c r="BF144" s="175">
        <f>IF(N144="snížená",J144,0)</f>
        <v>0</v>
      </c>
      <c r="BG144" s="175">
        <f>IF(N144="zákl. přenesená",J144,0)</f>
        <v>0</v>
      </c>
      <c r="BH144" s="175">
        <f>IF(N144="sníž. přenesená",J144,0)</f>
        <v>0</v>
      </c>
      <c r="BI144" s="175">
        <f>IF(N144="nulová",J144,0)</f>
        <v>0</v>
      </c>
      <c r="BJ144" s="17" t="s">
        <v>83</v>
      </c>
      <c r="BK144" s="175">
        <f>ROUND(I144*H144,2)</f>
        <v>0</v>
      </c>
      <c r="BL144" s="17" t="s">
        <v>369</v>
      </c>
      <c r="BM144" s="174" t="s">
        <v>575</v>
      </c>
    </row>
    <row r="145" spans="1:65" s="2" customFormat="1" ht="19.5" x14ac:dyDescent="0.2">
      <c r="A145" s="34"/>
      <c r="B145" s="35"/>
      <c r="C145" s="36"/>
      <c r="D145" s="176" t="s">
        <v>218</v>
      </c>
      <c r="E145" s="36"/>
      <c r="F145" s="177" t="s">
        <v>576</v>
      </c>
      <c r="G145" s="36"/>
      <c r="H145" s="36"/>
      <c r="I145" s="178"/>
      <c r="J145" s="36"/>
      <c r="K145" s="36"/>
      <c r="L145" s="39"/>
      <c r="M145" s="179"/>
      <c r="N145" s="180"/>
      <c r="O145" s="64"/>
      <c r="P145" s="64"/>
      <c r="Q145" s="64"/>
      <c r="R145" s="64"/>
      <c r="S145" s="64"/>
      <c r="T145" s="65"/>
      <c r="U145" s="34"/>
      <c r="V145" s="34"/>
      <c r="W145" s="34"/>
      <c r="X145" s="34"/>
      <c r="Y145" s="34"/>
      <c r="Z145" s="34"/>
      <c r="AA145" s="34"/>
      <c r="AB145" s="34"/>
      <c r="AC145" s="34"/>
      <c r="AD145" s="34"/>
      <c r="AE145" s="34"/>
      <c r="AT145" s="17" t="s">
        <v>218</v>
      </c>
      <c r="AU145" s="17" t="s">
        <v>83</v>
      </c>
    </row>
    <row r="146" spans="1:65" s="12" customFormat="1" x14ac:dyDescent="0.2">
      <c r="B146" s="181"/>
      <c r="C146" s="182"/>
      <c r="D146" s="176" t="s">
        <v>220</v>
      </c>
      <c r="E146" s="183" t="s">
        <v>35</v>
      </c>
      <c r="F146" s="184" t="s">
        <v>1229</v>
      </c>
      <c r="G146" s="182"/>
      <c r="H146" s="185">
        <v>8.4000000000000005E-2</v>
      </c>
      <c r="I146" s="186"/>
      <c r="J146" s="182"/>
      <c r="K146" s="182"/>
      <c r="L146" s="187"/>
      <c r="M146" s="188"/>
      <c r="N146" s="189"/>
      <c r="O146" s="189"/>
      <c r="P146" s="189"/>
      <c r="Q146" s="189"/>
      <c r="R146" s="189"/>
      <c r="S146" s="189"/>
      <c r="T146" s="190"/>
      <c r="AT146" s="191" t="s">
        <v>220</v>
      </c>
      <c r="AU146" s="191" t="s">
        <v>83</v>
      </c>
      <c r="AV146" s="12" t="s">
        <v>85</v>
      </c>
      <c r="AW146" s="12" t="s">
        <v>37</v>
      </c>
      <c r="AX146" s="12" t="s">
        <v>83</v>
      </c>
      <c r="AY146" s="191" t="s">
        <v>215</v>
      </c>
    </row>
    <row r="147" spans="1:65" s="2" customFormat="1" ht="60" x14ac:dyDescent="0.2">
      <c r="A147" s="34"/>
      <c r="B147" s="35"/>
      <c r="C147" s="208" t="s">
        <v>321</v>
      </c>
      <c r="D147" s="208" t="s">
        <v>366</v>
      </c>
      <c r="E147" s="209" t="s">
        <v>561</v>
      </c>
      <c r="F147" s="210" t="s">
        <v>562</v>
      </c>
      <c r="G147" s="211" t="s">
        <v>353</v>
      </c>
      <c r="H147" s="212">
        <v>1.2999999999999999E-2</v>
      </c>
      <c r="I147" s="213"/>
      <c r="J147" s="214">
        <f>ROUND(I147*H147,2)</f>
        <v>0</v>
      </c>
      <c r="K147" s="210" t="s">
        <v>213</v>
      </c>
      <c r="L147" s="39"/>
      <c r="M147" s="215" t="s">
        <v>35</v>
      </c>
      <c r="N147" s="216" t="s">
        <v>47</v>
      </c>
      <c r="O147" s="64"/>
      <c r="P147" s="172">
        <f>O147*H147</f>
        <v>0</v>
      </c>
      <c r="Q147" s="172">
        <v>0</v>
      </c>
      <c r="R147" s="172">
        <f>Q147*H147</f>
        <v>0</v>
      </c>
      <c r="S147" s="172">
        <v>0</v>
      </c>
      <c r="T147" s="173">
        <f>S147*H147</f>
        <v>0</v>
      </c>
      <c r="U147" s="34"/>
      <c r="V147" s="34"/>
      <c r="W147" s="34"/>
      <c r="X147" s="34"/>
      <c r="Y147" s="34"/>
      <c r="Z147" s="34"/>
      <c r="AA147" s="34"/>
      <c r="AB147" s="34"/>
      <c r="AC147" s="34"/>
      <c r="AD147" s="34"/>
      <c r="AE147" s="34"/>
      <c r="AR147" s="174" t="s">
        <v>369</v>
      </c>
      <c r="AT147" s="174" t="s">
        <v>366</v>
      </c>
      <c r="AU147" s="174" t="s">
        <v>83</v>
      </c>
      <c r="AY147" s="17" t="s">
        <v>215</v>
      </c>
      <c r="BE147" s="175">
        <f>IF(N147="základní",J147,0)</f>
        <v>0</v>
      </c>
      <c r="BF147" s="175">
        <f>IF(N147="snížená",J147,0)</f>
        <v>0</v>
      </c>
      <c r="BG147" s="175">
        <f>IF(N147="zákl. přenesená",J147,0)</f>
        <v>0</v>
      </c>
      <c r="BH147" s="175">
        <f>IF(N147="sníž. přenesená",J147,0)</f>
        <v>0</v>
      </c>
      <c r="BI147" s="175">
        <f>IF(N147="nulová",J147,0)</f>
        <v>0</v>
      </c>
      <c r="BJ147" s="17" t="s">
        <v>83</v>
      </c>
      <c r="BK147" s="175">
        <f>ROUND(I147*H147,2)</f>
        <v>0</v>
      </c>
      <c r="BL147" s="17" t="s">
        <v>369</v>
      </c>
      <c r="BM147" s="174" t="s">
        <v>881</v>
      </c>
    </row>
    <row r="148" spans="1:65" s="2" customFormat="1" ht="19.5" x14ac:dyDescent="0.2">
      <c r="A148" s="34"/>
      <c r="B148" s="35"/>
      <c r="C148" s="36"/>
      <c r="D148" s="176" t="s">
        <v>218</v>
      </c>
      <c r="E148" s="36"/>
      <c r="F148" s="177" t="s">
        <v>1233</v>
      </c>
      <c r="G148" s="36"/>
      <c r="H148" s="36"/>
      <c r="I148" s="178"/>
      <c r="J148" s="36"/>
      <c r="K148" s="36"/>
      <c r="L148" s="39"/>
      <c r="M148" s="179"/>
      <c r="N148" s="180"/>
      <c r="O148" s="64"/>
      <c r="P148" s="64"/>
      <c r="Q148" s="64"/>
      <c r="R148" s="64"/>
      <c r="S148" s="64"/>
      <c r="T148" s="65"/>
      <c r="U148" s="34"/>
      <c r="V148" s="34"/>
      <c r="W148" s="34"/>
      <c r="X148" s="34"/>
      <c r="Y148" s="34"/>
      <c r="Z148" s="34"/>
      <c r="AA148" s="34"/>
      <c r="AB148" s="34"/>
      <c r="AC148" s="34"/>
      <c r="AD148" s="34"/>
      <c r="AE148" s="34"/>
      <c r="AT148" s="17" t="s">
        <v>218</v>
      </c>
      <c r="AU148" s="17" t="s">
        <v>83</v>
      </c>
    </row>
    <row r="149" spans="1:65" s="12" customFormat="1" x14ac:dyDescent="0.2">
      <c r="B149" s="181"/>
      <c r="C149" s="182"/>
      <c r="D149" s="176" t="s">
        <v>220</v>
      </c>
      <c r="E149" s="183" t="s">
        <v>35</v>
      </c>
      <c r="F149" s="184" t="s">
        <v>1234</v>
      </c>
      <c r="G149" s="182"/>
      <c r="H149" s="185">
        <v>1.2999999999999999E-2</v>
      </c>
      <c r="I149" s="186"/>
      <c r="J149" s="182"/>
      <c r="K149" s="182"/>
      <c r="L149" s="187"/>
      <c r="M149" s="188"/>
      <c r="N149" s="189"/>
      <c r="O149" s="189"/>
      <c r="P149" s="189"/>
      <c r="Q149" s="189"/>
      <c r="R149" s="189"/>
      <c r="S149" s="189"/>
      <c r="T149" s="190"/>
      <c r="AT149" s="191" t="s">
        <v>220</v>
      </c>
      <c r="AU149" s="191" t="s">
        <v>83</v>
      </c>
      <c r="AV149" s="12" t="s">
        <v>85</v>
      </c>
      <c r="AW149" s="12" t="s">
        <v>37</v>
      </c>
      <c r="AX149" s="12" t="s">
        <v>83</v>
      </c>
      <c r="AY149" s="191" t="s">
        <v>215</v>
      </c>
    </row>
    <row r="150" spans="1:65" s="2" customFormat="1" ht="44.25" customHeight="1" x14ac:dyDescent="0.2">
      <c r="A150" s="34"/>
      <c r="B150" s="35"/>
      <c r="C150" s="208" t="s">
        <v>326</v>
      </c>
      <c r="D150" s="208" t="s">
        <v>366</v>
      </c>
      <c r="E150" s="209" t="s">
        <v>605</v>
      </c>
      <c r="F150" s="210" t="s">
        <v>606</v>
      </c>
      <c r="G150" s="211" t="s">
        <v>353</v>
      </c>
      <c r="H150" s="212">
        <v>1.2999999999999999E-2</v>
      </c>
      <c r="I150" s="213"/>
      <c r="J150" s="214">
        <f>ROUND(I150*H150,2)</f>
        <v>0</v>
      </c>
      <c r="K150" s="210" t="s">
        <v>213</v>
      </c>
      <c r="L150" s="39"/>
      <c r="M150" s="215" t="s">
        <v>35</v>
      </c>
      <c r="N150" s="216" t="s">
        <v>47</v>
      </c>
      <c r="O150" s="64"/>
      <c r="P150" s="172">
        <f>O150*H150</f>
        <v>0</v>
      </c>
      <c r="Q150" s="172">
        <v>0</v>
      </c>
      <c r="R150" s="172">
        <f>Q150*H150</f>
        <v>0</v>
      </c>
      <c r="S150" s="172">
        <v>0</v>
      </c>
      <c r="T150" s="173">
        <f>S150*H150</f>
        <v>0</v>
      </c>
      <c r="U150" s="34"/>
      <c r="V150" s="34"/>
      <c r="W150" s="34"/>
      <c r="X150" s="34"/>
      <c r="Y150" s="34"/>
      <c r="Z150" s="34"/>
      <c r="AA150" s="34"/>
      <c r="AB150" s="34"/>
      <c r="AC150" s="34"/>
      <c r="AD150" s="34"/>
      <c r="AE150" s="34"/>
      <c r="AR150" s="174" t="s">
        <v>369</v>
      </c>
      <c r="AT150" s="174" t="s">
        <v>366</v>
      </c>
      <c r="AU150" s="174" t="s">
        <v>83</v>
      </c>
      <c r="AY150" s="17" t="s">
        <v>215</v>
      </c>
      <c r="BE150" s="175">
        <f>IF(N150="základní",J150,0)</f>
        <v>0</v>
      </c>
      <c r="BF150" s="175">
        <f>IF(N150="snížená",J150,0)</f>
        <v>0</v>
      </c>
      <c r="BG150" s="175">
        <f>IF(N150="zákl. přenesená",J150,0)</f>
        <v>0</v>
      </c>
      <c r="BH150" s="175">
        <f>IF(N150="sníž. přenesená",J150,0)</f>
        <v>0</v>
      </c>
      <c r="BI150" s="175">
        <f>IF(N150="nulová",J150,0)</f>
        <v>0</v>
      </c>
      <c r="BJ150" s="17" t="s">
        <v>83</v>
      </c>
      <c r="BK150" s="175">
        <f>ROUND(I150*H150,2)</f>
        <v>0</v>
      </c>
      <c r="BL150" s="17" t="s">
        <v>369</v>
      </c>
      <c r="BM150" s="174" t="s">
        <v>607</v>
      </c>
    </row>
    <row r="151" spans="1:65" s="12" customFormat="1" x14ac:dyDescent="0.2">
      <c r="B151" s="181"/>
      <c r="C151" s="182"/>
      <c r="D151" s="176" t="s">
        <v>220</v>
      </c>
      <c r="E151" s="183" t="s">
        <v>35</v>
      </c>
      <c r="F151" s="184" t="s">
        <v>1234</v>
      </c>
      <c r="G151" s="182"/>
      <c r="H151" s="185">
        <v>1.2999999999999999E-2</v>
      </c>
      <c r="I151" s="186"/>
      <c r="J151" s="182"/>
      <c r="K151" s="182"/>
      <c r="L151" s="187"/>
      <c r="M151" s="217"/>
      <c r="N151" s="218"/>
      <c r="O151" s="218"/>
      <c r="P151" s="218"/>
      <c r="Q151" s="218"/>
      <c r="R151" s="218"/>
      <c r="S151" s="218"/>
      <c r="T151" s="219"/>
      <c r="AT151" s="191" t="s">
        <v>220</v>
      </c>
      <c r="AU151" s="191" t="s">
        <v>83</v>
      </c>
      <c r="AV151" s="12" t="s">
        <v>85</v>
      </c>
      <c r="AW151" s="12" t="s">
        <v>37</v>
      </c>
      <c r="AX151" s="12" t="s">
        <v>83</v>
      </c>
      <c r="AY151" s="191" t="s">
        <v>215</v>
      </c>
    </row>
    <row r="152" spans="1:65" s="2" customFormat="1" ht="6.95" customHeight="1" x14ac:dyDescent="0.2">
      <c r="A152" s="34"/>
      <c r="B152" s="47"/>
      <c r="C152" s="48"/>
      <c r="D152" s="48"/>
      <c r="E152" s="48"/>
      <c r="F152" s="48"/>
      <c r="G152" s="48"/>
      <c r="H152" s="48"/>
      <c r="I152" s="48"/>
      <c r="J152" s="48"/>
      <c r="K152" s="48"/>
      <c r="L152" s="39"/>
      <c r="M152" s="34"/>
      <c r="O152" s="34"/>
      <c r="P152" s="34"/>
      <c r="Q152" s="34"/>
      <c r="R152" s="34"/>
      <c r="S152" s="34"/>
      <c r="T152" s="34"/>
      <c r="U152" s="34"/>
      <c r="V152" s="34"/>
      <c r="W152" s="34"/>
      <c r="X152" s="34"/>
      <c r="Y152" s="34"/>
      <c r="Z152" s="34"/>
      <c r="AA152" s="34"/>
      <c r="AB152" s="34"/>
      <c r="AC152" s="34"/>
      <c r="AD152" s="34"/>
      <c r="AE152" s="34"/>
    </row>
  </sheetData>
  <sheetProtection algorithmName="SHA-512" hashValue="kBwJn/wRakur1O0QnGQKzduZSmWpiJlY3PSpVe84ziQS/sj09n0Qh+BRHte2fD325NaQV0Y3T6Xp4NIhrzm95w==" saltValue="OzobP0ML/sIhNQTpRHQD1PQ23sfKRX+WMN0zECwoXq4VzzxzQGqP64OJRd/fB4YpuUUwpflqJJpJB6bKJx2nag==" spinCount="100000" sheet="1" objects="1" scenarios="1" formatColumns="0" formatRows="0" autoFilter="0"/>
  <autoFilter ref="C87:K151"/>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89"/>
  <sheetViews>
    <sheetView showGridLines="0" topLeftCell="A58" workbookViewId="0">
      <selection activeCell="V83" sqref="V83"/>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172</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1198</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30" customHeight="1" x14ac:dyDescent="0.2">
      <c r="A11" s="34"/>
      <c r="B11" s="39"/>
      <c r="C11" s="34"/>
      <c r="D11" s="34"/>
      <c r="E11" s="372" t="s">
        <v>1235</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1200</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ROUND(J85,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ROUND((SUM(BE85:BE88)),  2)</f>
        <v>0</v>
      </c>
      <c r="G35" s="34"/>
      <c r="H35" s="34"/>
      <c r="I35" s="124">
        <v>0.21</v>
      </c>
      <c r="J35" s="123">
        <f>ROUND(((SUM(BE85:BE88))*I35),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ROUND((SUM(BF85:BF88)),  2)</f>
        <v>0</v>
      </c>
      <c r="G36" s="34"/>
      <c r="H36" s="34"/>
      <c r="I36" s="124">
        <v>0.15</v>
      </c>
      <c r="J36" s="123">
        <f>ROUND(((SUM(BF85:BF88))*I36),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ROUND((SUM(BG85:BG88)),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ROUND((SUM(BH85:BH88)),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ROUND((SUM(BI85:BI88)),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1198</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30" customHeight="1" x14ac:dyDescent="0.2">
      <c r="A54" s="34"/>
      <c r="B54" s="35"/>
      <c r="C54" s="36"/>
      <c r="D54" s="36"/>
      <c r="E54" s="330" t="str">
        <f>E11</f>
        <v>SO 12.2 - Trať Summerau - ČB, km 115,808 - Materíál dodávaný zadavatelem - NEOCEŇOVAT!</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České Budějovice</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J85</f>
        <v>0</v>
      </c>
      <c r="K63" s="36"/>
      <c r="L63" s="113"/>
      <c r="S63" s="34"/>
      <c r="T63" s="34"/>
      <c r="U63" s="34"/>
      <c r="V63" s="34"/>
      <c r="W63" s="34"/>
      <c r="X63" s="34"/>
      <c r="Y63" s="34"/>
      <c r="Z63" s="34"/>
      <c r="AA63" s="34"/>
      <c r="AB63" s="34"/>
      <c r="AC63" s="34"/>
      <c r="AD63" s="34"/>
      <c r="AE63" s="34"/>
      <c r="AU63" s="17" t="s">
        <v>192</v>
      </c>
    </row>
    <row r="64" spans="1:47" s="2" customFormat="1" ht="21.75" customHeight="1" x14ac:dyDescent="0.2">
      <c r="A64" s="34"/>
      <c r="B64" s="35"/>
      <c r="C64" s="36"/>
      <c r="D64" s="36"/>
      <c r="E64" s="36"/>
      <c r="F64" s="36"/>
      <c r="G64" s="36"/>
      <c r="H64" s="36"/>
      <c r="I64" s="36"/>
      <c r="J64" s="36"/>
      <c r="K64" s="36"/>
      <c r="L64" s="113"/>
      <c r="S64" s="34"/>
      <c r="T64" s="34"/>
      <c r="U64" s="34"/>
      <c r="V64" s="34"/>
      <c r="W64" s="34"/>
      <c r="X64" s="34"/>
      <c r="Y64" s="34"/>
      <c r="Z64" s="34"/>
      <c r="AA64" s="34"/>
      <c r="AB64" s="34"/>
      <c r="AC64" s="34"/>
      <c r="AD64" s="34"/>
      <c r="AE64" s="34"/>
    </row>
    <row r="65" spans="1:31" s="2" customFormat="1" ht="6.95" customHeight="1" x14ac:dyDescent="0.2">
      <c r="A65" s="34"/>
      <c r="B65" s="47"/>
      <c r="C65" s="48"/>
      <c r="D65" s="48"/>
      <c r="E65" s="48"/>
      <c r="F65" s="48"/>
      <c r="G65" s="48"/>
      <c r="H65" s="48"/>
      <c r="I65" s="48"/>
      <c r="J65" s="48"/>
      <c r="K65" s="48"/>
      <c r="L65" s="113"/>
      <c r="S65" s="34"/>
      <c r="T65" s="34"/>
      <c r="U65" s="34"/>
      <c r="V65" s="34"/>
      <c r="W65" s="34"/>
      <c r="X65" s="34"/>
      <c r="Y65" s="34"/>
      <c r="Z65" s="34"/>
      <c r="AA65" s="34"/>
      <c r="AB65" s="34"/>
      <c r="AC65" s="34"/>
      <c r="AD65" s="34"/>
      <c r="AE65" s="34"/>
    </row>
    <row r="69" spans="1:31" s="2" customFormat="1" ht="6.95" customHeight="1" x14ac:dyDescent="0.2">
      <c r="A69" s="34"/>
      <c r="B69" s="49"/>
      <c r="C69" s="50"/>
      <c r="D69" s="50"/>
      <c r="E69" s="50"/>
      <c r="F69" s="50"/>
      <c r="G69" s="50"/>
      <c r="H69" s="50"/>
      <c r="I69" s="50"/>
      <c r="J69" s="50"/>
      <c r="K69" s="50"/>
      <c r="L69" s="113"/>
      <c r="S69" s="34"/>
      <c r="T69" s="34"/>
      <c r="U69" s="34"/>
      <c r="V69" s="34"/>
      <c r="W69" s="34"/>
      <c r="X69" s="34"/>
      <c r="Y69" s="34"/>
      <c r="Z69" s="34"/>
      <c r="AA69" s="34"/>
      <c r="AB69" s="34"/>
      <c r="AC69" s="34"/>
      <c r="AD69" s="34"/>
      <c r="AE69" s="34"/>
    </row>
    <row r="70" spans="1:31" s="2" customFormat="1" ht="24.95" customHeight="1" x14ac:dyDescent="0.2">
      <c r="A70" s="34"/>
      <c r="B70" s="35"/>
      <c r="C70" s="23" t="s">
        <v>196</v>
      </c>
      <c r="D70" s="36"/>
      <c r="E70" s="36"/>
      <c r="F70" s="36"/>
      <c r="G70" s="36"/>
      <c r="H70" s="36"/>
      <c r="I70" s="36"/>
      <c r="J70" s="36"/>
      <c r="K70" s="36"/>
      <c r="L70" s="113"/>
      <c r="S70" s="34"/>
      <c r="T70" s="34"/>
      <c r="U70" s="34"/>
      <c r="V70" s="34"/>
      <c r="W70" s="34"/>
      <c r="X70" s="34"/>
      <c r="Y70" s="34"/>
      <c r="Z70" s="34"/>
      <c r="AA70" s="34"/>
      <c r="AB70" s="34"/>
      <c r="AC70" s="34"/>
      <c r="AD70" s="34"/>
      <c r="AE70" s="34"/>
    </row>
    <row r="71" spans="1:31" s="2" customFormat="1" ht="6.95" customHeight="1" x14ac:dyDescent="0.2">
      <c r="A71" s="34"/>
      <c r="B71" s="35"/>
      <c r="C71" s="36"/>
      <c r="D71" s="36"/>
      <c r="E71" s="36"/>
      <c r="F71" s="36"/>
      <c r="G71" s="36"/>
      <c r="H71" s="36"/>
      <c r="I71" s="36"/>
      <c r="J71" s="36"/>
      <c r="K71" s="36"/>
      <c r="L71" s="113"/>
      <c r="S71" s="34"/>
      <c r="T71" s="34"/>
      <c r="U71" s="34"/>
      <c r="V71" s="34"/>
      <c r="W71" s="34"/>
      <c r="X71" s="34"/>
      <c r="Y71" s="34"/>
      <c r="Z71" s="34"/>
      <c r="AA71" s="34"/>
      <c r="AB71" s="34"/>
      <c r="AC71" s="34"/>
      <c r="AD71" s="34"/>
      <c r="AE71" s="34"/>
    </row>
    <row r="72" spans="1:31" s="2" customFormat="1" ht="12" customHeight="1" x14ac:dyDescent="0.2">
      <c r="A72" s="34"/>
      <c r="B72" s="35"/>
      <c r="C72" s="29" t="s">
        <v>16</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ht="16.5" customHeight="1" x14ac:dyDescent="0.2">
      <c r="A73" s="34"/>
      <c r="B73" s="35"/>
      <c r="C73" s="36"/>
      <c r="D73" s="36"/>
      <c r="E73" s="367" t="str">
        <f>E7</f>
        <v>Oprava kolejí a výhybek v úseku H. Dvořiště - Velešín na trati Č. Budějovice - Summerau</v>
      </c>
      <c r="F73" s="368"/>
      <c r="G73" s="368"/>
      <c r="H73" s="368"/>
      <c r="I73" s="36"/>
      <c r="J73" s="36"/>
      <c r="K73" s="36"/>
      <c r="L73" s="113"/>
      <c r="S73" s="34"/>
      <c r="T73" s="34"/>
      <c r="U73" s="34"/>
      <c r="V73" s="34"/>
      <c r="W73" s="34"/>
      <c r="X73" s="34"/>
      <c r="Y73" s="34"/>
      <c r="Z73" s="34"/>
      <c r="AA73" s="34"/>
      <c r="AB73" s="34"/>
      <c r="AC73" s="34"/>
      <c r="AD73" s="34"/>
      <c r="AE73" s="34"/>
    </row>
    <row r="74" spans="1:31" s="1" customFormat="1" ht="12" customHeight="1" x14ac:dyDescent="0.2">
      <c r="B74" s="21"/>
      <c r="C74" s="29" t="s">
        <v>183</v>
      </c>
      <c r="D74" s="22"/>
      <c r="E74" s="22"/>
      <c r="F74" s="22"/>
      <c r="G74" s="22"/>
      <c r="H74" s="22"/>
      <c r="I74" s="22"/>
      <c r="J74" s="22"/>
      <c r="K74" s="22"/>
      <c r="L74" s="20"/>
    </row>
    <row r="75" spans="1:31" s="2" customFormat="1" ht="16.5" customHeight="1" x14ac:dyDescent="0.2">
      <c r="A75" s="34"/>
      <c r="B75" s="35"/>
      <c r="C75" s="36"/>
      <c r="D75" s="36"/>
      <c r="E75" s="367" t="s">
        <v>1198</v>
      </c>
      <c r="F75" s="366"/>
      <c r="G75" s="366"/>
      <c r="H75" s="366"/>
      <c r="I75" s="36"/>
      <c r="J75" s="36"/>
      <c r="K75" s="36"/>
      <c r="L75" s="113"/>
      <c r="S75" s="34"/>
      <c r="T75" s="34"/>
      <c r="U75" s="34"/>
      <c r="V75" s="34"/>
      <c r="W75" s="34"/>
      <c r="X75" s="34"/>
      <c r="Y75" s="34"/>
      <c r="Z75" s="34"/>
      <c r="AA75" s="34"/>
      <c r="AB75" s="34"/>
      <c r="AC75" s="34"/>
      <c r="AD75" s="34"/>
      <c r="AE75" s="34"/>
    </row>
    <row r="76" spans="1:31" s="2" customFormat="1" ht="12" customHeight="1" x14ac:dyDescent="0.2">
      <c r="A76" s="34"/>
      <c r="B76" s="35"/>
      <c r="C76" s="29" t="s">
        <v>185</v>
      </c>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ht="30" customHeight="1" x14ac:dyDescent="0.2">
      <c r="A77" s="34"/>
      <c r="B77" s="35"/>
      <c r="C77" s="36"/>
      <c r="D77" s="36"/>
      <c r="E77" s="330" t="str">
        <f>E11</f>
        <v>SO 12.2 - Trať Summerau - ČB, km 115,808 - Materíál dodávaný zadavatelem - NEOCEŇOVAT!</v>
      </c>
      <c r="F77" s="366"/>
      <c r="G77" s="366"/>
      <c r="H77" s="366"/>
      <c r="I77" s="36"/>
      <c r="J77" s="36"/>
      <c r="K77" s="36"/>
      <c r="L77" s="113"/>
      <c r="S77" s="34"/>
      <c r="T77" s="34"/>
      <c r="U77" s="34"/>
      <c r="V77" s="34"/>
      <c r="W77" s="34"/>
      <c r="X77" s="34"/>
      <c r="Y77" s="34"/>
      <c r="Z77" s="34"/>
      <c r="AA77" s="34"/>
      <c r="AB77" s="34"/>
      <c r="AC77" s="34"/>
      <c r="AD77" s="34"/>
      <c r="AE77" s="34"/>
    </row>
    <row r="78" spans="1:31" s="2" customFormat="1" ht="6.95" customHeight="1" x14ac:dyDescent="0.2">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22</v>
      </c>
      <c r="D79" s="36"/>
      <c r="E79" s="36"/>
      <c r="F79" s="27" t="str">
        <f>F14</f>
        <v>trať 196 dle JŘ, České Budějovice</v>
      </c>
      <c r="G79" s="36"/>
      <c r="H79" s="36"/>
      <c r="I79" s="29" t="s">
        <v>24</v>
      </c>
      <c r="J79" s="59" t="str">
        <f>IF(J14="","",J14)</f>
        <v>20. 1. 2021</v>
      </c>
      <c r="K79" s="36"/>
      <c r="L79" s="113"/>
      <c r="S79" s="34"/>
      <c r="T79" s="34"/>
      <c r="U79" s="34"/>
      <c r="V79" s="34"/>
      <c r="W79" s="34"/>
      <c r="X79" s="34"/>
      <c r="Y79" s="34"/>
      <c r="Z79" s="34"/>
      <c r="AA79" s="34"/>
      <c r="AB79" s="34"/>
      <c r="AC79" s="34"/>
      <c r="AD79" s="34"/>
      <c r="AE79" s="34"/>
    </row>
    <row r="80" spans="1:31" s="2" customFormat="1" ht="6.95" customHeight="1" x14ac:dyDescent="0.2">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5.2" customHeight="1" x14ac:dyDescent="0.2">
      <c r="A81" s="34"/>
      <c r="B81" s="35"/>
      <c r="C81" s="29" t="s">
        <v>26</v>
      </c>
      <c r="D81" s="36"/>
      <c r="E81" s="36"/>
      <c r="F81" s="27" t="str">
        <f>E17</f>
        <v xml:space="preserve">Správa železnic, s. o., OŘ Plzeň </v>
      </c>
      <c r="G81" s="36"/>
      <c r="H81" s="36"/>
      <c r="I81" s="29" t="s">
        <v>34</v>
      </c>
      <c r="J81" s="32" t="str">
        <f>E23</f>
        <v xml:space="preserve"> </v>
      </c>
      <c r="K81" s="36"/>
      <c r="L81" s="113"/>
      <c r="S81" s="34"/>
      <c r="T81" s="34"/>
      <c r="U81" s="34"/>
      <c r="V81" s="34"/>
      <c r="W81" s="34"/>
      <c r="X81" s="34"/>
      <c r="Y81" s="34"/>
      <c r="Z81" s="34"/>
      <c r="AA81" s="34"/>
      <c r="AB81" s="34"/>
      <c r="AC81" s="34"/>
      <c r="AD81" s="34"/>
      <c r="AE81" s="34"/>
    </row>
    <row r="82" spans="1:65" s="2" customFormat="1" ht="15.2" customHeight="1" x14ac:dyDescent="0.2">
      <c r="A82" s="34"/>
      <c r="B82" s="35"/>
      <c r="C82" s="29" t="s">
        <v>32</v>
      </c>
      <c r="D82" s="36"/>
      <c r="E82" s="36"/>
      <c r="F82" s="27" t="str">
        <f>IF(E20="","",E20)</f>
        <v>Vyplň údaj</v>
      </c>
      <c r="G82" s="36"/>
      <c r="H82" s="36"/>
      <c r="I82" s="29" t="s">
        <v>38</v>
      </c>
      <c r="J82" s="32" t="str">
        <f>E26</f>
        <v>Libor Brabenec</v>
      </c>
      <c r="K82" s="36"/>
      <c r="L82" s="113"/>
      <c r="S82" s="34"/>
      <c r="T82" s="34"/>
      <c r="U82" s="34"/>
      <c r="V82" s="34"/>
      <c r="W82" s="34"/>
      <c r="X82" s="34"/>
      <c r="Y82" s="34"/>
      <c r="Z82" s="34"/>
      <c r="AA82" s="34"/>
      <c r="AB82" s="34"/>
      <c r="AC82" s="34"/>
      <c r="AD82" s="34"/>
      <c r="AE82" s="34"/>
    </row>
    <row r="83" spans="1:65" s="2" customFormat="1" ht="10.3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11" customFormat="1" ht="29.25" customHeight="1" x14ac:dyDescent="0.2">
      <c r="A84" s="151"/>
      <c r="B84" s="152"/>
      <c r="C84" s="153" t="s">
        <v>197</v>
      </c>
      <c r="D84" s="154" t="s">
        <v>61</v>
      </c>
      <c r="E84" s="154" t="s">
        <v>57</v>
      </c>
      <c r="F84" s="154" t="s">
        <v>58</v>
      </c>
      <c r="G84" s="154" t="s">
        <v>198</v>
      </c>
      <c r="H84" s="154" t="s">
        <v>199</v>
      </c>
      <c r="I84" s="154" t="s">
        <v>200</v>
      </c>
      <c r="J84" s="154" t="s">
        <v>191</v>
      </c>
      <c r="K84" s="155" t="s">
        <v>201</v>
      </c>
      <c r="L84" s="156"/>
      <c r="M84" s="68" t="s">
        <v>35</v>
      </c>
      <c r="N84" s="69" t="s">
        <v>46</v>
      </c>
      <c r="O84" s="69" t="s">
        <v>202</v>
      </c>
      <c r="P84" s="69" t="s">
        <v>203</v>
      </c>
      <c r="Q84" s="69" t="s">
        <v>204</v>
      </c>
      <c r="R84" s="69" t="s">
        <v>205</v>
      </c>
      <c r="S84" s="69" t="s">
        <v>206</v>
      </c>
      <c r="T84" s="70" t="s">
        <v>207</v>
      </c>
      <c r="U84" s="151"/>
      <c r="V84" s="151"/>
      <c r="W84" s="151"/>
      <c r="X84" s="151"/>
      <c r="Y84" s="151"/>
      <c r="Z84" s="151"/>
      <c r="AA84" s="151"/>
      <c r="AB84" s="151"/>
      <c r="AC84" s="151"/>
      <c r="AD84" s="151"/>
      <c r="AE84" s="151"/>
    </row>
    <row r="85" spans="1:65" s="2" customFormat="1" ht="22.9" customHeight="1" x14ac:dyDescent="0.25">
      <c r="A85" s="34"/>
      <c r="B85" s="35"/>
      <c r="C85" s="75" t="s">
        <v>208</v>
      </c>
      <c r="D85" s="36"/>
      <c r="E85" s="36"/>
      <c r="F85" s="36"/>
      <c r="G85" s="36"/>
      <c r="H85" s="36"/>
      <c r="I85" s="36"/>
      <c r="J85" s="157">
        <f>BK85</f>
        <v>0</v>
      </c>
      <c r="K85" s="36"/>
      <c r="L85" s="39"/>
      <c r="M85" s="71"/>
      <c r="N85" s="158"/>
      <c r="O85" s="72"/>
      <c r="P85" s="159">
        <f>SUM(P86:P88)</f>
        <v>0</v>
      </c>
      <c r="Q85" s="72"/>
      <c r="R85" s="159">
        <f>SUM(R86:R88)</f>
        <v>2.4695</v>
      </c>
      <c r="S85" s="72"/>
      <c r="T85" s="160">
        <f>SUM(T86:T88)</f>
        <v>0</v>
      </c>
      <c r="U85" s="34"/>
      <c r="V85" s="34"/>
      <c r="W85" s="34"/>
      <c r="X85" s="34"/>
      <c r="Y85" s="34"/>
      <c r="Z85" s="34"/>
      <c r="AA85" s="34"/>
      <c r="AB85" s="34"/>
      <c r="AC85" s="34"/>
      <c r="AD85" s="34"/>
      <c r="AE85" s="34"/>
      <c r="AT85" s="17" t="s">
        <v>75</v>
      </c>
      <c r="AU85" s="17" t="s">
        <v>192</v>
      </c>
      <c r="BK85" s="161">
        <f>SUM(BK86:BK88)</f>
        <v>0</v>
      </c>
    </row>
    <row r="86" spans="1:65" s="2" customFormat="1" ht="16.5" customHeight="1" x14ac:dyDescent="0.2">
      <c r="A86" s="34"/>
      <c r="B86" s="35"/>
      <c r="C86" s="162" t="s">
        <v>83</v>
      </c>
      <c r="D86" s="162" t="s">
        <v>209</v>
      </c>
      <c r="E86" s="163" t="s">
        <v>897</v>
      </c>
      <c r="F86" s="164" t="s">
        <v>898</v>
      </c>
      <c r="G86" s="165" t="s">
        <v>212</v>
      </c>
      <c r="H86" s="166">
        <v>2</v>
      </c>
      <c r="I86" s="321">
        <v>0</v>
      </c>
      <c r="J86" s="168">
        <f>ROUND(I86*H86,2)</f>
        <v>0</v>
      </c>
      <c r="K86" s="164" t="s">
        <v>213</v>
      </c>
      <c r="L86" s="169"/>
      <c r="M86" s="170" t="s">
        <v>35</v>
      </c>
      <c r="N86" s="171" t="s">
        <v>47</v>
      </c>
      <c r="O86" s="64"/>
      <c r="P86" s="172">
        <f>O86*H86</f>
        <v>0</v>
      </c>
      <c r="Q86" s="172">
        <v>1.23475</v>
      </c>
      <c r="R86" s="172">
        <f>Q86*H86</f>
        <v>2.4695</v>
      </c>
      <c r="S86" s="172">
        <v>0</v>
      </c>
      <c r="T86" s="173">
        <f>S86*H86</f>
        <v>0</v>
      </c>
      <c r="U86" s="34"/>
      <c r="V86" s="34"/>
      <c r="W86" s="34"/>
      <c r="X86" s="34"/>
      <c r="Y86" s="34"/>
      <c r="Z86" s="34"/>
      <c r="AA86" s="34"/>
      <c r="AB86" s="34"/>
      <c r="AC86" s="34"/>
      <c r="AD86" s="34"/>
      <c r="AE86" s="34"/>
      <c r="AR86" s="174" t="s">
        <v>214</v>
      </c>
      <c r="AT86" s="174" t="s">
        <v>209</v>
      </c>
      <c r="AU86" s="174" t="s">
        <v>76</v>
      </c>
      <c r="AY86" s="17" t="s">
        <v>215</v>
      </c>
      <c r="BE86" s="175">
        <f>IF(N86="základní",J86,0)</f>
        <v>0</v>
      </c>
      <c r="BF86" s="175">
        <f>IF(N86="snížená",J86,0)</f>
        <v>0</v>
      </c>
      <c r="BG86" s="175">
        <f>IF(N86="zákl. přenesená",J86,0)</f>
        <v>0</v>
      </c>
      <c r="BH86" s="175">
        <f>IF(N86="sníž. přenesená",J86,0)</f>
        <v>0</v>
      </c>
      <c r="BI86" s="175">
        <f>IF(N86="nulová",J86,0)</f>
        <v>0</v>
      </c>
      <c r="BJ86" s="17" t="s">
        <v>83</v>
      </c>
      <c r="BK86" s="175">
        <f>ROUND(I86*H86,2)</f>
        <v>0</v>
      </c>
      <c r="BL86" s="17" t="s">
        <v>216</v>
      </c>
      <c r="BM86" s="174" t="s">
        <v>899</v>
      </c>
    </row>
    <row r="87" spans="1:65" s="2" customFormat="1" ht="58.5" x14ac:dyDescent="0.2">
      <c r="A87" s="34"/>
      <c r="B87" s="35"/>
      <c r="C87" s="36"/>
      <c r="D87" s="176" t="s">
        <v>218</v>
      </c>
      <c r="E87" s="36"/>
      <c r="F87" s="177" t="s">
        <v>900</v>
      </c>
      <c r="G87" s="36"/>
      <c r="H87" s="36"/>
      <c r="I87" s="178"/>
      <c r="J87" s="36"/>
      <c r="K87" s="36"/>
      <c r="L87" s="39"/>
      <c r="M87" s="179"/>
      <c r="N87" s="180"/>
      <c r="O87" s="64"/>
      <c r="P87" s="64"/>
      <c r="Q87" s="64"/>
      <c r="R87" s="64"/>
      <c r="S87" s="64"/>
      <c r="T87" s="65"/>
      <c r="U87" s="34"/>
      <c r="V87" s="34"/>
      <c r="W87" s="34"/>
      <c r="X87" s="34"/>
      <c r="Y87" s="34"/>
      <c r="Z87" s="34"/>
      <c r="AA87" s="34"/>
      <c r="AB87" s="34"/>
      <c r="AC87" s="34"/>
      <c r="AD87" s="34"/>
      <c r="AE87" s="34"/>
      <c r="AT87" s="17" t="s">
        <v>218</v>
      </c>
      <c r="AU87" s="17" t="s">
        <v>76</v>
      </c>
    </row>
    <row r="88" spans="1:65" s="12" customFormat="1" x14ac:dyDescent="0.2">
      <c r="B88" s="181"/>
      <c r="C88" s="182"/>
      <c r="D88" s="176" t="s">
        <v>220</v>
      </c>
      <c r="E88" s="183" t="s">
        <v>35</v>
      </c>
      <c r="F88" s="184" t="s">
        <v>822</v>
      </c>
      <c r="G88" s="182"/>
      <c r="H88" s="185">
        <v>2</v>
      </c>
      <c r="I88" s="186"/>
      <c r="J88" s="182"/>
      <c r="K88" s="182"/>
      <c r="L88" s="187"/>
      <c r="M88" s="217"/>
      <c r="N88" s="218"/>
      <c r="O88" s="218"/>
      <c r="P88" s="218"/>
      <c r="Q88" s="218"/>
      <c r="R88" s="218"/>
      <c r="S88" s="218"/>
      <c r="T88" s="219"/>
      <c r="AT88" s="191" t="s">
        <v>220</v>
      </c>
      <c r="AU88" s="191" t="s">
        <v>76</v>
      </c>
      <c r="AV88" s="12" t="s">
        <v>85</v>
      </c>
      <c r="AW88" s="12" t="s">
        <v>37</v>
      </c>
      <c r="AX88" s="12" t="s">
        <v>83</v>
      </c>
      <c r="AY88" s="191" t="s">
        <v>215</v>
      </c>
    </row>
    <row r="89" spans="1:65" s="2" customFormat="1" ht="6.95" customHeight="1" x14ac:dyDescent="0.2">
      <c r="A89" s="34"/>
      <c r="B89" s="47"/>
      <c r="C89" s="48"/>
      <c r="D89" s="48"/>
      <c r="E89" s="48"/>
      <c r="F89" s="48"/>
      <c r="G89" s="48"/>
      <c r="H89" s="48"/>
      <c r="I89" s="48"/>
      <c r="J89" s="48"/>
      <c r="K89" s="48"/>
      <c r="L89" s="39"/>
      <c r="M89" s="34"/>
      <c r="O89" s="34"/>
      <c r="P89" s="34"/>
      <c r="Q89" s="34"/>
      <c r="R89" s="34"/>
      <c r="S89" s="34"/>
      <c r="T89" s="34"/>
      <c r="U89" s="34"/>
      <c r="V89" s="34"/>
      <c r="W89" s="34"/>
      <c r="X89" s="34"/>
      <c r="Y89" s="34"/>
      <c r="Z89" s="34"/>
      <c r="AA89" s="34"/>
      <c r="AB89" s="34"/>
      <c r="AC89" s="34"/>
      <c r="AD89" s="34"/>
      <c r="AE89" s="34"/>
    </row>
  </sheetData>
  <sheetProtection algorithmName="SHA-512" hashValue="3cVotmPdoh2E5u6OXt7gfkntsmmrq806GLSegQxg/QVwbvIGPNAxwBqxZEtgdD4R6Q6LhmQKcT7MQQEerk/h7Q==" saltValue="P8pk8ub0Pdt34gWP8fWZboUfb78ifo9C7YX+441P+TUUqyEbSVRtrjeRtQpdvGRRR3UEVyArVLWTQtij3jnLvA==" spinCount="100000" sheet="1" objects="1" scenarios="1" formatColumns="0" formatRows="0" autoFilter="0"/>
  <autoFilter ref="C84:K88"/>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22"/>
  <sheetViews>
    <sheetView showGridLines="0"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175</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1198</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1236</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1237</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ROUND((SUM(BE88:BE221)),  2)</f>
        <v>0</v>
      </c>
      <c r="G35" s="34"/>
      <c r="H35" s="34"/>
      <c r="I35" s="124">
        <v>0.21</v>
      </c>
      <c r="J35" s="123">
        <f>ROUND(((SUM(BE88:BE221))*I35),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ROUND((SUM(BF88:BF221)),  2)</f>
        <v>0</v>
      </c>
      <c r="G36" s="34"/>
      <c r="H36" s="34"/>
      <c r="I36" s="124">
        <v>0.15</v>
      </c>
      <c r="J36" s="123">
        <f>ROUND(((SUM(BF88:BF221))*I36),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ROUND((SUM(BG88:BG221)),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ROUND((SUM(BH88:BH221)),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ROUND((SUM(BI88:BI221)),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1198</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12.3 - Trať ČB - Černý Kříž, km 0,064 - Železniční svršek</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194 dle JŘ, České Budějovice</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192</v>
      </c>
    </row>
    <row r="64" spans="1:47" s="9" customFormat="1" ht="24.95" customHeight="1" x14ac:dyDescent="0.2">
      <c r="B64" s="140"/>
      <c r="C64" s="141"/>
      <c r="D64" s="142" t="s">
        <v>193</v>
      </c>
      <c r="E64" s="143"/>
      <c r="F64" s="143"/>
      <c r="G64" s="143"/>
      <c r="H64" s="143"/>
      <c r="I64" s="143"/>
      <c r="J64" s="144">
        <f>J117</f>
        <v>0</v>
      </c>
      <c r="K64" s="141"/>
      <c r="L64" s="145"/>
    </row>
    <row r="65" spans="1:31" s="10" customFormat="1" ht="19.899999999999999" customHeight="1" x14ac:dyDescent="0.2">
      <c r="B65" s="146"/>
      <c r="C65" s="97"/>
      <c r="D65" s="147" t="s">
        <v>194</v>
      </c>
      <c r="E65" s="148"/>
      <c r="F65" s="148"/>
      <c r="G65" s="148"/>
      <c r="H65" s="148"/>
      <c r="I65" s="148"/>
      <c r="J65" s="149">
        <f>J118</f>
        <v>0</v>
      </c>
      <c r="K65" s="97"/>
      <c r="L65" s="150"/>
    </row>
    <row r="66" spans="1:31" s="9" customFormat="1" ht="24.95" customHeight="1" x14ac:dyDescent="0.2">
      <c r="B66" s="140"/>
      <c r="C66" s="141"/>
      <c r="D66" s="142" t="s">
        <v>195</v>
      </c>
      <c r="E66" s="143"/>
      <c r="F66" s="143"/>
      <c r="G66" s="143"/>
      <c r="H66" s="143"/>
      <c r="I66" s="143"/>
      <c r="J66" s="144">
        <f>J169</f>
        <v>0</v>
      </c>
      <c r="K66" s="141"/>
      <c r="L66" s="145"/>
    </row>
    <row r="67" spans="1:31" s="2" customFormat="1" ht="21.75" customHeight="1" x14ac:dyDescent="0.2">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customHeight="1" x14ac:dyDescent="0.2">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ht="6.95" customHeight="1" x14ac:dyDescent="0.2">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x14ac:dyDescent="0.2">
      <c r="A73" s="34"/>
      <c r="B73" s="35"/>
      <c r="C73" s="23" t="s">
        <v>196</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x14ac:dyDescent="0.2">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x14ac:dyDescent="0.2">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x14ac:dyDescent="0.2">
      <c r="A76" s="34"/>
      <c r="B76" s="35"/>
      <c r="C76" s="36"/>
      <c r="D76" s="36"/>
      <c r="E76" s="367" t="str">
        <f>E7</f>
        <v>Oprava kolejí a výhybek v úseku H. Dvořiště - Velešín na trati Č. Budějovice - Summerau</v>
      </c>
      <c r="F76" s="368"/>
      <c r="G76" s="368"/>
      <c r="H76" s="368"/>
      <c r="I76" s="36"/>
      <c r="J76" s="36"/>
      <c r="K76" s="36"/>
      <c r="L76" s="113"/>
      <c r="S76" s="34"/>
      <c r="T76" s="34"/>
      <c r="U76" s="34"/>
      <c r="V76" s="34"/>
      <c r="W76" s="34"/>
      <c r="X76" s="34"/>
      <c r="Y76" s="34"/>
      <c r="Z76" s="34"/>
      <c r="AA76" s="34"/>
      <c r="AB76" s="34"/>
      <c r="AC76" s="34"/>
      <c r="AD76" s="34"/>
      <c r="AE76" s="34"/>
    </row>
    <row r="77" spans="1:31" s="1" customFormat="1" ht="12" customHeight="1" x14ac:dyDescent="0.2">
      <c r="B77" s="21"/>
      <c r="C77" s="29" t="s">
        <v>183</v>
      </c>
      <c r="D77" s="22"/>
      <c r="E77" s="22"/>
      <c r="F77" s="22"/>
      <c r="G77" s="22"/>
      <c r="H77" s="22"/>
      <c r="I77" s="22"/>
      <c r="J77" s="22"/>
      <c r="K77" s="22"/>
      <c r="L77" s="20"/>
    </row>
    <row r="78" spans="1:31" s="2" customFormat="1" ht="16.5" customHeight="1" x14ac:dyDescent="0.2">
      <c r="A78" s="34"/>
      <c r="B78" s="35"/>
      <c r="C78" s="36"/>
      <c r="D78" s="36"/>
      <c r="E78" s="367" t="s">
        <v>1198</v>
      </c>
      <c r="F78" s="366"/>
      <c r="G78" s="366"/>
      <c r="H78" s="36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185</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x14ac:dyDescent="0.2">
      <c r="A80" s="34"/>
      <c r="B80" s="35"/>
      <c r="C80" s="36"/>
      <c r="D80" s="36"/>
      <c r="E80" s="330" t="str">
        <f>E11</f>
        <v>SO 12.3 - Trať ČB - Černý Kříž, km 0,064 - Železniční svršek</v>
      </c>
      <c r="F80" s="366"/>
      <c r="G80" s="366"/>
      <c r="H80" s="366"/>
      <c r="I80" s="36"/>
      <c r="J80" s="36"/>
      <c r="K80" s="36"/>
      <c r="L80" s="113"/>
      <c r="S80" s="34"/>
      <c r="T80" s="34"/>
      <c r="U80" s="34"/>
      <c r="V80" s="34"/>
      <c r="W80" s="34"/>
      <c r="X80" s="34"/>
      <c r="Y80" s="34"/>
      <c r="Z80" s="34"/>
      <c r="AA80" s="34"/>
      <c r="AB80" s="34"/>
      <c r="AC80" s="34"/>
      <c r="AD80" s="34"/>
      <c r="AE80" s="34"/>
    </row>
    <row r="81" spans="1:65" s="2" customFormat="1" ht="6.95" customHeight="1" x14ac:dyDescent="0.2">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x14ac:dyDescent="0.2">
      <c r="A82" s="34"/>
      <c r="B82" s="35"/>
      <c r="C82" s="29" t="s">
        <v>22</v>
      </c>
      <c r="D82" s="36"/>
      <c r="E82" s="36"/>
      <c r="F82" s="27" t="str">
        <f>F14</f>
        <v>trať 194 dle JŘ, České Budějovice</v>
      </c>
      <c r="G82" s="36"/>
      <c r="H82" s="36"/>
      <c r="I82" s="29" t="s">
        <v>24</v>
      </c>
      <c r="J82" s="59" t="str">
        <f>IF(J14="","",J14)</f>
        <v>20. 1. 2021</v>
      </c>
      <c r="K82" s="36"/>
      <c r="L82" s="113"/>
      <c r="S82" s="34"/>
      <c r="T82" s="34"/>
      <c r="U82" s="34"/>
      <c r="V82" s="34"/>
      <c r="W82" s="34"/>
      <c r="X82" s="34"/>
      <c r="Y82" s="34"/>
      <c r="Z82" s="34"/>
      <c r="AA82" s="34"/>
      <c r="AB82" s="34"/>
      <c r="AC82" s="34"/>
      <c r="AD82" s="34"/>
      <c r="AE82" s="34"/>
    </row>
    <row r="83" spans="1:65" s="2" customFormat="1" ht="6.9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x14ac:dyDescent="0.2">
      <c r="A84" s="34"/>
      <c r="B84" s="35"/>
      <c r="C84" s="29" t="s">
        <v>26</v>
      </c>
      <c r="D84" s="36"/>
      <c r="E84" s="36"/>
      <c r="F84" s="27" t="str">
        <f>E17</f>
        <v xml:space="preserve">Správa železnic, s. o.,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5.2" customHeight="1" x14ac:dyDescent="0.2">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ht="10.35" customHeight="1" x14ac:dyDescent="0.2">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x14ac:dyDescent="0.2">
      <c r="A87" s="151"/>
      <c r="B87" s="152"/>
      <c r="C87" s="153" t="s">
        <v>197</v>
      </c>
      <c r="D87" s="154" t="s">
        <v>61</v>
      </c>
      <c r="E87" s="154" t="s">
        <v>57</v>
      </c>
      <c r="F87" s="154" t="s">
        <v>58</v>
      </c>
      <c r="G87" s="154" t="s">
        <v>198</v>
      </c>
      <c r="H87" s="154" t="s">
        <v>199</v>
      </c>
      <c r="I87" s="154" t="s">
        <v>200</v>
      </c>
      <c r="J87" s="154" t="s">
        <v>191</v>
      </c>
      <c r="K87" s="155" t="s">
        <v>201</v>
      </c>
      <c r="L87" s="156"/>
      <c r="M87" s="68" t="s">
        <v>35</v>
      </c>
      <c r="N87" s="69" t="s">
        <v>46</v>
      </c>
      <c r="O87" s="69" t="s">
        <v>202</v>
      </c>
      <c r="P87" s="69" t="s">
        <v>203</v>
      </c>
      <c r="Q87" s="69" t="s">
        <v>204</v>
      </c>
      <c r="R87" s="69" t="s">
        <v>205</v>
      </c>
      <c r="S87" s="69" t="s">
        <v>206</v>
      </c>
      <c r="T87" s="70" t="s">
        <v>207</v>
      </c>
      <c r="U87" s="151"/>
      <c r="V87" s="151"/>
      <c r="W87" s="151"/>
      <c r="X87" s="151"/>
      <c r="Y87" s="151"/>
      <c r="Z87" s="151"/>
      <c r="AA87" s="151"/>
      <c r="AB87" s="151"/>
      <c r="AC87" s="151"/>
      <c r="AD87" s="151"/>
      <c r="AE87" s="151"/>
    </row>
    <row r="88" spans="1:65" s="2" customFormat="1" ht="22.9" customHeight="1" x14ac:dyDescent="0.25">
      <c r="A88" s="34"/>
      <c r="B88" s="35"/>
      <c r="C88" s="75" t="s">
        <v>208</v>
      </c>
      <c r="D88" s="36"/>
      <c r="E88" s="36"/>
      <c r="F88" s="36"/>
      <c r="G88" s="36"/>
      <c r="H88" s="36"/>
      <c r="I88" s="36"/>
      <c r="J88" s="157">
        <f>BK88</f>
        <v>0</v>
      </c>
      <c r="K88" s="36"/>
      <c r="L88" s="39"/>
      <c r="M88" s="71"/>
      <c r="N88" s="158"/>
      <c r="O88" s="72"/>
      <c r="P88" s="159">
        <f>P89+SUM(P90:P117)+P169</f>
        <v>0</v>
      </c>
      <c r="Q88" s="72"/>
      <c r="R88" s="159">
        <f>R89+SUM(R90:R117)+R169</f>
        <v>70.042200000000008</v>
      </c>
      <c r="S88" s="72"/>
      <c r="T88" s="160">
        <f>T89+SUM(T90:T117)+T169</f>
        <v>0</v>
      </c>
      <c r="U88" s="34"/>
      <c r="V88" s="34"/>
      <c r="W88" s="34"/>
      <c r="X88" s="34"/>
      <c r="Y88" s="34"/>
      <c r="Z88" s="34"/>
      <c r="AA88" s="34"/>
      <c r="AB88" s="34"/>
      <c r="AC88" s="34"/>
      <c r="AD88" s="34"/>
      <c r="AE88" s="34"/>
      <c r="AT88" s="17" t="s">
        <v>75</v>
      </c>
      <c r="AU88" s="17" t="s">
        <v>192</v>
      </c>
      <c r="BK88" s="161">
        <f>BK89+SUM(BK90:BK117)+BK169</f>
        <v>0</v>
      </c>
    </row>
    <row r="89" spans="1:65" s="2" customFormat="1" ht="16.5" customHeight="1" x14ac:dyDescent="0.2">
      <c r="A89" s="34"/>
      <c r="B89" s="35"/>
      <c r="C89" s="162" t="s">
        <v>83</v>
      </c>
      <c r="D89" s="162" t="s">
        <v>209</v>
      </c>
      <c r="E89" s="163" t="s">
        <v>1238</v>
      </c>
      <c r="F89" s="164" t="s">
        <v>1239</v>
      </c>
      <c r="G89" s="165" t="s">
        <v>212</v>
      </c>
      <c r="H89" s="166">
        <v>68</v>
      </c>
      <c r="I89" s="167"/>
      <c r="J89" s="168">
        <f>ROUND(I89*H89,2)</f>
        <v>0</v>
      </c>
      <c r="K89" s="164" t="s">
        <v>213</v>
      </c>
      <c r="L89" s="169"/>
      <c r="M89" s="170" t="s">
        <v>35</v>
      </c>
      <c r="N89" s="171" t="s">
        <v>47</v>
      </c>
      <c r="O89" s="64"/>
      <c r="P89" s="172">
        <f>O89*H89</f>
        <v>0</v>
      </c>
      <c r="Q89" s="172">
        <v>1.23E-3</v>
      </c>
      <c r="R89" s="172">
        <f>Q89*H89</f>
        <v>8.3639999999999992E-2</v>
      </c>
      <c r="S89" s="172">
        <v>0</v>
      </c>
      <c r="T89" s="173">
        <f>S89*H89</f>
        <v>0</v>
      </c>
      <c r="U89" s="34"/>
      <c r="V89" s="34"/>
      <c r="W89" s="34"/>
      <c r="X89" s="34"/>
      <c r="Y89" s="34"/>
      <c r="Z89" s="34"/>
      <c r="AA89" s="34"/>
      <c r="AB89" s="34"/>
      <c r="AC89" s="34"/>
      <c r="AD89" s="34"/>
      <c r="AE89" s="34"/>
      <c r="AR89" s="174" t="s">
        <v>214</v>
      </c>
      <c r="AT89" s="174" t="s">
        <v>209</v>
      </c>
      <c r="AU89" s="174" t="s">
        <v>76</v>
      </c>
      <c r="AY89" s="17" t="s">
        <v>215</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216</v>
      </c>
      <c r="BM89" s="174" t="s">
        <v>1240</v>
      </c>
    </row>
    <row r="90" spans="1:65" s="12" customFormat="1" x14ac:dyDescent="0.2">
      <c r="B90" s="181"/>
      <c r="C90" s="182"/>
      <c r="D90" s="176" t="s">
        <v>220</v>
      </c>
      <c r="E90" s="183" t="s">
        <v>35</v>
      </c>
      <c r="F90" s="184" t="s">
        <v>1241</v>
      </c>
      <c r="G90" s="182"/>
      <c r="H90" s="185">
        <v>68</v>
      </c>
      <c r="I90" s="186"/>
      <c r="J90" s="182"/>
      <c r="K90" s="182"/>
      <c r="L90" s="187"/>
      <c r="M90" s="188"/>
      <c r="N90" s="189"/>
      <c r="O90" s="189"/>
      <c r="P90" s="189"/>
      <c r="Q90" s="189"/>
      <c r="R90" s="189"/>
      <c r="S90" s="189"/>
      <c r="T90" s="190"/>
      <c r="AT90" s="191" t="s">
        <v>220</v>
      </c>
      <c r="AU90" s="191" t="s">
        <v>76</v>
      </c>
      <c r="AV90" s="12" t="s">
        <v>85</v>
      </c>
      <c r="AW90" s="12" t="s">
        <v>37</v>
      </c>
      <c r="AX90" s="12" t="s">
        <v>83</v>
      </c>
      <c r="AY90" s="191" t="s">
        <v>215</v>
      </c>
    </row>
    <row r="91" spans="1:65" s="2" customFormat="1" ht="16.5" customHeight="1" x14ac:dyDescent="0.2">
      <c r="A91" s="34"/>
      <c r="B91" s="35"/>
      <c r="C91" s="162" t="s">
        <v>85</v>
      </c>
      <c r="D91" s="162" t="s">
        <v>209</v>
      </c>
      <c r="E91" s="163" t="s">
        <v>307</v>
      </c>
      <c r="F91" s="164" t="s">
        <v>308</v>
      </c>
      <c r="G91" s="165" t="s">
        <v>212</v>
      </c>
      <c r="H91" s="166">
        <v>172</v>
      </c>
      <c r="I91" s="167"/>
      <c r="J91" s="168">
        <f>ROUND(I91*H91,2)</f>
        <v>0</v>
      </c>
      <c r="K91" s="164" t="s">
        <v>213</v>
      </c>
      <c r="L91" s="169"/>
      <c r="M91" s="170" t="s">
        <v>35</v>
      </c>
      <c r="N91" s="171" t="s">
        <v>47</v>
      </c>
      <c r="O91" s="64"/>
      <c r="P91" s="172">
        <f>O91*H91</f>
        <v>0</v>
      </c>
      <c r="Q91" s="172">
        <v>1.23E-3</v>
      </c>
      <c r="R91" s="172">
        <f>Q91*H91</f>
        <v>0.21156</v>
      </c>
      <c r="S91" s="172">
        <v>0</v>
      </c>
      <c r="T91" s="173">
        <f>S91*H91</f>
        <v>0</v>
      </c>
      <c r="U91" s="34"/>
      <c r="V91" s="34"/>
      <c r="W91" s="34"/>
      <c r="X91" s="34"/>
      <c r="Y91" s="34"/>
      <c r="Z91" s="34"/>
      <c r="AA91" s="34"/>
      <c r="AB91" s="34"/>
      <c r="AC91" s="34"/>
      <c r="AD91" s="34"/>
      <c r="AE91" s="34"/>
      <c r="AR91" s="174" t="s">
        <v>214</v>
      </c>
      <c r="AT91" s="174" t="s">
        <v>209</v>
      </c>
      <c r="AU91" s="174" t="s">
        <v>76</v>
      </c>
      <c r="AY91" s="17" t="s">
        <v>215</v>
      </c>
      <c r="BE91" s="175">
        <f>IF(N91="základní",J91,0)</f>
        <v>0</v>
      </c>
      <c r="BF91" s="175">
        <f>IF(N91="snížená",J91,0)</f>
        <v>0</v>
      </c>
      <c r="BG91" s="175">
        <f>IF(N91="zákl. přenesená",J91,0)</f>
        <v>0</v>
      </c>
      <c r="BH91" s="175">
        <f>IF(N91="sníž. přenesená",J91,0)</f>
        <v>0</v>
      </c>
      <c r="BI91" s="175">
        <f>IF(N91="nulová",J91,0)</f>
        <v>0</v>
      </c>
      <c r="BJ91" s="17" t="s">
        <v>83</v>
      </c>
      <c r="BK91" s="175">
        <f>ROUND(I91*H91,2)</f>
        <v>0</v>
      </c>
      <c r="BL91" s="17" t="s">
        <v>216</v>
      </c>
      <c r="BM91" s="174" t="s">
        <v>1242</v>
      </c>
    </row>
    <row r="92" spans="1:65" s="12" customFormat="1" x14ac:dyDescent="0.2">
      <c r="B92" s="181"/>
      <c r="C92" s="182"/>
      <c r="D92" s="176" t="s">
        <v>220</v>
      </c>
      <c r="E92" s="183" t="s">
        <v>35</v>
      </c>
      <c r="F92" s="184" t="s">
        <v>1243</v>
      </c>
      <c r="G92" s="182"/>
      <c r="H92" s="185">
        <v>172</v>
      </c>
      <c r="I92" s="186"/>
      <c r="J92" s="182"/>
      <c r="K92" s="182"/>
      <c r="L92" s="187"/>
      <c r="M92" s="188"/>
      <c r="N92" s="189"/>
      <c r="O92" s="189"/>
      <c r="P92" s="189"/>
      <c r="Q92" s="189"/>
      <c r="R92" s="189"/>
      <c r="S92" s="189"/>
      <c r="T92" s="190"/>
      <c r="AT92" s="191" t="s">
        <v>220</v>
      </c>
      <c r="AU92" s="191" t="s">
        <v>76</v>
      </c>
      <c r="AV92" s="12" t="s">
        <v>85</v>
      </c>
      <c r="AW92" s="12" t="s">
        <v>37</v>
      </c>
      <c r="AX92" s="12" t="s">
        <v>83</v>
      </c>
      <c r="AY92" s="191" t="s">
        <v>215</v>
      </c>
    </row>
    <row r="93" spans="1:65" s="2" customFormat="1" ht="16.5" customHeight="1" x14ac:dyDescent="0.2">
      <c r="A93" s="34"/>
      <c r="B93" s="35"/>
      <c r="C93" s="162" t="s">
        <v>228</v>
      </c>
      <c r="D93" s="162" t="s">
        <v>209</v>
      </c>
      <c r="E93" s="163" t="s">
        <v>336</v>
      </c>
      <c r="F93" s="164" t="s">
        <v>337</v>
      </c>
      <c r="G93" s="165" t="s">
        <v>212</v>
      </c>
      <c r="H93" s="166">
        <v>490</v>
      </c>
      <c r="I93" s="167"/>
      <c r="J93" s="168">
        <f>ROUND(I93*H93,2)</f>
        <v>0</v>
      </c>
      <c r="K93" s="164" t="s">
        <v>213</v>
      </c>
      <c r="L93" s="169"/>
      <c r="M93" s="170" t="s">
        <v>35</v>
      </c>
      <c r="N93" s="171" t="s">
        <v>47</v>
      </c>
      <c r="O93" s="64"/>
      <c r="P93" s="172">
        <f>O93*H93</f>
        <v>0</v>
      </c>
      <c r="Q93" s="172">
        <v>1.8000000000000001E-4</v>
      </c>
      <c r="R93" s="172">
        <f>Q93*H93</f>
        <v>8.8200000000000001E-2</v>
      </c>
      <c r="S93" s="172">
        <v>0</v>
      </c>
      <c r="T93" s="173">
        <f>S93*H93</f>
        <v>0</v>
      </c>
      <c r="U93" s="34"/>
      <c r="V93" s="34"/>
      <c r="W93" s="34"/>
      <c r="X93" s="34"/>
      <c r="Y93" s="34"/>
      <c r="Z93" s="34"/>
      <c r="AA93" s="34"/>
      <c r="AB93" s="34"/>
      <c r="AC93" s="34"/>
      <c r="AD93" s="34"/>
      <c r="AE93" s="34"/>
      <c r="AR93" s="174" t="s">
        <v>214</v>
      </c>
      <c r="AT93" s="174" t="s">
        <v>209</v>
      </c>
      <c r="AU93" s="174" t="s">
        <v>76</v>
      </c>
      <c r="AY93" s="17" t="s">
        <v>215</v>
      </c>
      <c r="BE93" s="175">
        <f>IF(N93="základní",J93,0)</f>
        <v>0</v>
      </c>
      <c r="BF93" s="175">
        <f>IF(N93="snížená",J93,0)</f>
        <v>0</v>
      </c>
      <c r="BG93" s="175">
        <f>IF(N93="zákl. přenesená",J93,0)</f>
        <v>0</v>
      </c>
      <c r="BH93" s="175">
        <f>IF(N93="sníž. přenesená",J93,0)</f>
        <v>0</v>
      </c>
      <c r="BI93" s="175">
        <f>IF(N93="nulová",J93,0)</f>
        <v>0</v>
      </c>
      <c r="BJ93" s="17" t="s">
        <v>83</v>
      </c>
      <c r="BK93" s="175">
        <f>ROUND(I93*H93,2)</f>
        <v>0</v>
      </c>
      <c r="BL93" s="17" t="s">
        <v>216</v>
      </c>
      <c r="BM93" s="174" t="s">
        <v>338</v>
      </c>
    </row>
    <row r="94" spans="1:65" s="12" customFormat="1" x14ac:dyDescent="0.2">
      <c r="B94" s="181"/>
      <c r="C94" s="182"/>
      <c r="D94" s="176" t="s">
        <v>220</v>
      </c>
      <c r="E94" s="183" t="s">
        <v>35</v>
      </c>
      <c r="F94" s="184" t="s">
        <v>1244</v>
      </c>
      <c r="G94" s="182"/>
      <c r="H94" s="185">
        <v>490</v>
      </c>
      <c r="I94" s="186"/>
      <c r="J94" s="182"/>
      <c r="K94" s="182"/>
      <c r="L94" s="187"/>
      <c r="M94" s="188"/>
      <c r="N94" s="189"/>
      <c r="O94" s="189"/>
      <c r="P94" s="189"/>
      <c r="Q94" s="189"/>
      <c r="R94" s="189"/>
      <c r="S94" s="189"/>
      <c r="T94" s="190"/>
      <c r="AT94" s="191" t="s">
        <v>220</v>
      </c>
      <c r="AU94" s="191" t="s">
        <v>76</v>
      </c>
      <c r="AV94" s="12" t="s">
        <v>85</v>
      </c>
      <c r="AW94" s="12" t="s">
        <v>37</v>
      </c>
      <c r="AX94" s="12" t="s">
        <v>83</v>
      </c>
      <c r="AY94" s="191" t="s">
        <v>215</v>
      </c>
    </row>
    <row r="95" spans="1:65" s="2" customFormat="1" ht="16.5" customHeight="1" x14ac:dyDescent="0.2">
      <c r="A95" s="34"/>
      <c r="B95" s="35"/>
      <c r="C95" s="162" t="s">
        <v>216</v>
      </c>
      <c r="D95" s="162" t="s">
        <v>209</v>
      </c>
      <c r="E95" s="163" t="s">
        <v>1245</v>
      </c>
      <c r="F95" s="164" t="s">
        <v>1246</v>
      </c>
      <c r="G95" s="165" t="s">
        <v>1247</v>
      </c>
      <c r="H95" s="166">
        <v>1</v>
      </c>
      <c r="I95" s="167"/>
      <c r="J95" s="168">
        <f>ROUND(I95*H95,2)</f>
        <v>0</v>
      </c>
      <c r="K95" s="164" t="s">
        <v>35</v>
      </c>
      <c r="L95" s="169"/>
      <c r="M95" s="170" t="s">
        <v>35</v>
      </c>
      <c r="N95" s="171" t="s">
        <v>47</v>
      </c>
      <c r="O95" s="64"/>
      <c r="P95" s="172">
        <f>O95*H95</f>
        <v>0</v>
      </c>
      <c r="Q95" s="172">
        <v>0</v>
      </c>
      <c r="R95" s="172">
        <f>Q95*H95</f>
        <v>0</v>
      </c>
      <c r="S95" s="172">
        <v>0</v>
      </c>
      <c r="T95" s="173">
        <f>S95*H95</f>
        <v>0</v>
      </c>
      <c r="U95" s="34"/>
      <c r="V95" s="34"/>
      <c r="W95" s="34"/>
      <c r="X95" s="34"/>
      <c r="Y95" s="34"/>
      <c r="Z95" s="34"/>
      <c r="AA95" s="34"/>
      <c r="AB95" s="34"/>
      <c r="AC95" s="34"/>
      <c r="AD95" s="34"/>
      <c r="AE95" s="34"/>
      <c r="AR95" s="174" t="s">
        <v>214</v>
      </c>
      <c r="AT95" s="174" t="s">
        <v>209</v>
      </c>
      <c r="AU95" s="174" t="s">
        <v>76</v>
      </c>
      <c r="AY95" s="17" t="s">
        <v>215</v>
      </c>
      <c r="BE95" s="175">
        <f>IF(N95="základní",J95,0)</f>
        <v>0</v>
      </c>
      <c r="BF95" s="175">
        <f>IF(N95="snížená",J95,0)</f>
        <v>0</v>
      </c>
      <c r="BG95" s="175">
        <f>IF(N95="zákl. přenesená",J95,0)</f>
        <v>0</v>
      </c>
      <c r="BH95" s="175">
        <f>IF(N95="sníž. přenesená",J95,0)</f>
        <v>0</v>
      </c>
      <c r="BI95" s="175">
        <f>IF(N95="nulová",J95,0)</f>
        <v>0</v>
      </c>
      <c r="BJ95" s="17" t="s">
        <v>83</v>
      </c>
      <c r="BK95" s="175">
        <f>ROUND(I95*H95,2)</f>
        <v>0</v>
      </c>
      <c r="BL95" s="17" t="s">
        <v>216</v>
      </c>
      <c r="BM95" s="174" t="s">
        <v>1248</v>
      </c>
    </row>
    <row r="96" spans="1:65" s="2" customFormat="1" ht="136.5" x14ac:dyDescent="0.2">
      <c r="A96" s="34"/>
      <c r="B96" s="35"/>
      <c r="C96" s="36"/>
      <c r="D96" s="176" t="s">
        <v>218</v>
      </c>
      <c r="E96" s="36"/>
      <c r="F96" s="177" t="s">
        <v>1249</v>
      </c>
      <c r="G96" s="36"/>
      <c r="H96" s="36"/>
      <c r="I96" s="178"/>
      <c r="J96" s="36"/>
      <c r="K96" s="36"/>
      <c r="L96" s="39"/>
      <c r="M96" s="179"/>
      <c r="N96" s="180"/>
      <c r="O96" s="64"/>
      <c r="P96" s="64"/>
      <c r="Q96" s="64"/>
      <c r="R96" s="64"/>
      <c r="S96" s="64"/>
      <c r="T96" s="65"/>
      <c r="U96" s="34"/>
      <c r="V96" s="34"/>
      <c r="W96" s="34"/>
      <c r="X96" s="34"/>
      <c r="Y96" s="34"/>
      <c r="Z96" s="34"/>
      <c r="AA96" s="34"/>
      <c r="AB96" s="34"/>
      <c r="AC96" s="34"/>
      <c r="AD96" s="34"/>
      <c r="AE96" s="34"/>
      <c r="AT96" s="17" t="s">
        <v>218</v>
      </c>
      <c r="AU96" s="17" t="s">
        <v>76</v>
      </c>
    </row>
    <row r="97" spans="1:65" s="12" customFormat="1" x14ac:dyDescent="0.2">
      <c r="B97" s="181"/>
      <c r="C97" s="182"/>
      <c r="D97" s="176" t="s">
        <v>220</v>
      </c>
      <c r="E97" s="183" t="s">
        <v>35</v>
      </c>
      <c r="F97" s="184" t="s">
        <v>271</v>
      </c>
      <c r="G97" s="182"/>
      <c r="H97" s="185">
        <v>1</v>
      </c>
      <c r="I97" s="186"/>
      <c r="J97" s="182"/>
      <c r="K97" s="182"/>
      <c r="L97" s="187"/>
      <c r="M97" s="188"/>
      <c r="N97" s="189"/>
      <c r="O97" s="189"/>
      <c r="P97" s="189"/>
      <c r="Q97" s="189"/>
      <c r="R97" s="189"/>
      <c r="S97" s="189"/>
      <c r="T97" s="190"/>
      <c r="AT97" s="191" t="s">
        <v>220</v>
      </c>
      <c r="AU97" s="191" t="s">
        <v>76</v>
      </c>
      <c r="AV97" s="12" t="s">
        <v>85</v>
      </c>
      <c r="AW97" s="12" t="s">
        <v>37</v>
      </c>
      <c r="AX97" s="12" t="s">
        <v>83</v>
      </c>
      <c r="AY97" s="191" t="s">
        <v>215</v>
      </c>
    </row>
    <row r="98" spans="1:65" s="2" customFormat="1" ht="16.5" customHeight="1" x14ac:dyDescent="0.2">
      <c r="A98" s="34"/>
      <c r="B98" s="35"/>
      <c r="C98" s="162" t="s">
        <v>237</v>
      </c>
      <c r="D98" s="162" t="s">
        <v>209</v>
      </c>
      <c r="E98" s="163" t="s">
        <v>799</v>
      </c>
      <c r="F98" s="164" t="s">
        <v>800</v>
      </c>
      <c r="G98" s="165" t="s">
        <v>353</v>
      </c>
      <c r="H98" s="166">
        <v>5.218</v>
      </c>
      <c r="I98" s="167"/>
      <c r="J98" s="168">
        <f>ROUND(I98*H98,2)</f>
        <v>0</v>
      </c>
      <c r="K98" s="164" t="s">
        <v>213</v>
      </c>
      <c r="L98" s="169"/>
      <c r="M98" s="170" t="s">
        <v>35</v>
      </c>
      <c r="N98" s="171" t="s">
        <v>47</v>
      </c>
      <c r="O98" s="64"/>
      <c r="P98" s="172">
        <f>O98*H98</f>
        <v>0</v>
      </c>
      <c r="Q98" s="172">
        <v>1</v>
      </c>
      <c r="R98" s="172">
        <f>Q98*H98</f>
        <v>5.218</v>
      </c>
      <c r="S98" s="172">
        <v>0</v>
      </c>
      <c r="T98" s="173">
        <f>S98*H98</f>
        <v>0</v>
      </c>
      <c r="U98" s="34"/>
      <c r="V98" s="34"/>
      <c r="W98" s="34"/>
      <c r="X98" s="34"/>
      <c r="Y98" s="34"/>
      <c r="Z98" s="34"/>
      <c r="AA98" s="34"/>
      <c r="AB98" s="34"/>
      <c r="AC98" s="34"/>
      <c r="AD98" s="34"/>
      <c r="AE98" s="34"/>
      <c r="AR98" s="174" t="s">
        <v>214</v>
      </c>
      <c r="AT98" s="174" t="s">
        <v>209</v>
      </c>
      <c r="AU98" s="174" t="s">
        <v>76</v>
      </c>
      <c r="AY98" s="17" t="s">
        <v>215</v>
      </c>
      <c r="BE98" s="175">
        <f>IF(N98="základní",J98,0)</f>
        <v>0</v>
      </c>
      <c r="BF98" s="175">
        <f>IF(N98="snížená",J98,0)</f>
        <v>0</v>
      </c>
      <c r="BG98" s="175">
        <f>IF(N98="zákl. přenesená",J98,0)</f>
        <v>0</v>
      </c>
      <c r="BH98" s="175">
        <f>IF(N98="sníž. přenesená",J98,0)</f>
        <v>0</v>
      </c>
      <c r="BI98" s="175">
        <f>IF(N98="nulová",J98,0)</f>
        <v>0</v>
      </c>
      <c r="BJ98" s="17" t="s">
        <v>83</v>
      </c>
      <c r="BK98" s="175">
        <f>ROUND(I98*H98,2)</f>
        <v>0</v>
      </c>
      <c r="BL98" s="17" t="s">
        <v>216</v>
      </c>
      <c r="BM98" s="174" t="s">
        <v>801</v>
      </c>
    </row>
    <row r="99" spans="1:65" s="2" customFormat="1" ht="19.5" x14ac:dyDescent="0.2">
      <c r="A99" s="34"/>
      <c r="B99" s="35"/>
      <c r="C99" s="36"/>
      <c r="D99" s="176" t="s">
        <v>218</v>
      </c>
      <c r="E99" s="36"/>
      <c r="F99" s="177" t="s">
        <v>1250</v>
      </c>
      <c r="G99" s="36"/>
      <c r="H99" s="36"/>
      <c r="I99" s="178"/>
      <c r="J99" s="36"/>
      <c r="K99" s="36"/>
      <c r="L99" s="39"/>
      <c r="M99" s="179"/>
      <c r="N99" s="180"/>
      <c r="O99" s="64"/>
      <c r="P99" s="64"/>
      <c r="Q99" s="64"/>
      <c r="R99" s="64"/>
      <c r="S99" s="64"/>
      <c r="T99" s="65"/>
      <c r="U99" s="34"/>
      <c r="V99" s="34"/>
      <c r="W99" s="34"/>
      <c r="X99" s="34"/>
      <c r="Y99" s="34"/>
      <c r="Z99" s="34"/>
      <c r="AA99" s="34"/>
      <c r="AB99" s="34"/>
      <c r="AC99" s="34"/>
      <c r="AD99" s="34"/>
      <c r="AE99" s="34"/>
      <c r="AT99" s="17" t="s">
        <v>218</v>
      </c>
      <c r="AU99" s="17" t="s">
        <v>76</v>
      </c>
    </row>
    <row r="100" spans="1:65" s="12" customFormat="1" x14ac:dyDescent="0.2">
      <c r="B100" s="181"/>
      <c r="C100" s="182"/>
      <c r="D100" s="176" t="s">
        <v>220</v>
      </c>
      <c r="E100" s="183" t="s">
        <v>35</v>
      </c>
      <c r="F100" s="184" t="s">
        <v>1251</v>
      </c>
      <c r="G100" s="182"/>
      <c r="H100" s="185">
        <v>5.218</v>
      </c>
      <c r="I100" s="186"/>
      <c r="J100" s="182"/>
      <c r="K100" s="182"/>
      <c r="L100" s="187"/>
      <c r="M100" s="188"/>
      <c r="N100" s="189"/>
      <c r="O100" s="189"/>
      <c r="P100" s="189"/>
      <c r="Q100" s="189"/>
      <c r="R100" s="189"/>
      <c r="S100" s="189"/>
      <c r="T100" s="190"/>
      <c r="AT100" s="191" t="s">
        <v>220</v>
      </c>
      <c r="AU100" s="191" t="s">
        <v>76</v>
      </c>
      <c r="AV100" s="12" t="s">
        <v>85</v>
      </c>
      <c r="AW100" s="12" t="s">
        <v>37</v>
      </c>
      <c r="AX100" s="12" t="s">
        <v>83</v>
      </c>
      <c r="AY100" s="191" t="s">
        <v>215</v>
      </c>
    </row>
    <row r="101" spans="1:65" s="2" customFormat="1" ht="16.5" customHeight="1" x14ac:dyDescent="0.2">
      <c r="A101" s="34"/>
      <c r="B101" s="35"/>
      <c r="C101" s="162" t="s">
        <v>242</v>
      </c>
      <c r="D101" s="162" t="s">
        <v>209</v>
      </c>
      <c r="E101" s="163" t="s">
        <v>804</v>
      </c>
      <c r="F101" s="164" t="s">
        <v>805</v>
      </c>
      <c r="G101" s="165" t="s">
        <v>353</v>
      </c>
      <c r="H101" s="166">
        <v>4.3479999999999999</v>
      </c>
      <c r="I101" s="167"/>
      <c r="J101" s="168">
        <f>ROUND(I101*H101,2)</f>
        <v>0</v>
      </c>
      <c r="K101" s="164" t="s">
        <v>213</v>
      </c>
      <c r="L101" s="169"/>
      <c r="M101" s="170" t="s">
        <v>35</v>
      </c>
      <c r="N101" s="171" t="s">
        <v>47</v>
      </c>
      <c r="O101" s="64"/>
      <c r="P101" s="172">
        <f>O101*H101</f>
        <v>0</v>
      </c>
      <c r="Q101" s="172">
        <v>1</v>
      </c>
      <c r="R101" s="172">
        <f>Q101*H101</f>
        <v>4.3479999999999999</v>
      </c>
      <c r="S101" s="172">
        <v>0</v>
      </c>
      <c r="T101" s="173">
        <f>S101*H101</f>
        <v>0</v>
      </c>
      <c r="U101" s="34"/>
      <c r="V101" s="34"/>
      <c r="W101" s="34"/>
      <c r="X101" s="34"/>
      <c r="Y101" s="34"/>
      <c r="Z101" s="34"/>
      <c r="AA101" s="34"/>
      <c r="AB101" s="34"/>
      <c r="AC101" s="34"/>
      <c r="AD101" s="34"/>
      <c r="AE101" s="34"/>
      <c r="AR101" s="174" t="s">
        <v>214</v>
      </c>
      <c r="AT101" s="174" t="s">
        <v>209</v>
      </c>
      <c r="AU101" s="174" t="s">
        <v>76</v>
      </c>
      <c r="AY101" s="17" t="s">
        <v>215</v>
      </c>
      <c r="BE101" s="175">
        <f>IF(N101="základní",J101,0)</f>
        <v>0</v>
      </c>
      <c r="BF101" s="175">
        <f>IF(N101="snížená",J101,0)</f>
        <v>0</v>
      </c>
      <c r="BG101" s="175">
        <f>IF(N101="zákl. přenesená",J101,0)</f>
        <v>0</v>
      </c>
      <c r="BH101" s="175">
        <f>IF(N101="sníž. přenesená",J101,0)</f>
        <v>0</v>
      </c>
      <c r="BI101" s="175">
        <f>IF(N101="nulová",J101,0)</f>
        <v>0</v>
      </c>
      <c r="BJ101" s="17" t="s">
        <v>83</v>
      </c>
      <c r="BK101" s="175">
        <f>ROUND(I101*H101,2)</f>
        <v>0</v>
      </c>
      <c r="BL101" s="17" t="s">
        <v>216</v>
      </c>
      <c r="BM101" s="174" t="s">
        <v>806</v>
      </c>
    </row>
    <row r="102" spans="1:65" s="2" customFormat="1" ht="19.5" x14ac:dyDescent="0.2">
      <c r="A102" s="34"/>
      <c r="B102" s="35"/>
      <c r="C102" s="36"/>
      <c r="D102" s="176" t="s">
        <v>218</v>
      </c>
      <c r="E102" s="36"/>
      <c r="F102" s="177" t="s">
        <v>1252</v>
      </c>
      <c r="G102" s="36"/>
      <c r="H102" s="36"/>
      <c r="I102" s="178"/>
      <c r="J102" s="36"/>
      <c r="K102" s="36"/>
      <c r="L102" s="39"/>
      <c r="M102" s="179"/>
      <c r="N102" s="180"/>
      <c r="O102" s="64"/>
      <c r="P102" s="64"/>
      <c r="Q102" s="64"/>
      <c r="R102" s="64"/>
      <c r="S102" s="64"/>
      <c r="T102" s="65"/>
      <c r="U102" s="34"/>
      <c r="V102" s="34"/>
      <c r="W102" s="34"/>
      <c r="X102" s="34"/>
      <c r="Y102" s="34"/>
      <c r="Z102" s="34"/>
      <c r="AA102" s="34"/>
      <c r="AB102" s="34"/>
      <c r="AC102" s="34"/>
      <c r="AD102" s="34"/>
      <c r="AE102" s="34"/>
      <c r="AT102" s="17" t="s">
        <v>218</v>
      </c>
      <c r="AU102" s="17" t="s">
        <v>76</v>
      </c>
    </row>
    <row r="103" spans="1:65" s="12" customFormat="1" x14ac:dyDescent="0.2">
      <c r="B103" s="181"/>
      <c r="C103" s="182"/>
      <c r="D103" s="176" t="s">
        <v>220</v>
      </c>
      <c r="E103" s="183" t="s">
        <v>35</v>
      </c>
      <c r="F103" s="184" t="s">
        <v>1253</v>
      </c>
      <c r="G103" s="182"/>
      <c r="H103" s="185">
        <v>4.3479999999999999</v>
      </c>
      <c r="I103" s="186"/>
      <c r="J103" s="182"/>
      <c r="K103" s="182"/>
      <c r="L103" s="187"/>
      <c r="M103" s="188"/>
      <c r="N103" s="189"/>
      <c r="O103" s="189"/>
      <c r="P103" s="189"/>
      <c r="Q103" s="189"/>
      <c r="R103" s="189"/>
      <c r="S103" s="189"/>
      <c r="T103" s="190"/>
      <c r="AT103" s="191" t="s">
        <v>220</v>
      </c>
      <c r="AU103" s="191" t="s">
        <v>76</v>
      </c>
      <c r="AV103" s="12" t="s">
        <v>85</v>
      </c>
      <c r="AW103" s="12" t="s">
        <v>37</v>
      </c>
      <c r="AX103" s="12" t="s">
        <v>83</v>
      </c>
      <c r="AY103" s="191" t="s">
        <v>215</v>
      </c>
    </row>
    <row r="104" spans="1:65" s="2" customFormat="1" ht="16.5" customHeight="1" x14ac:dyDescent="0.2">
      <c r="A104" s="34"/>
      <c r="B104" s="35"/>
      <c r="C104" s="162" t="s">
        <v>247</v>
      </c>
      <c r="D104" s="162" t="s">
        <v>209</v>
      </c>
      <c r="E104" s="163" t="s">
        <v>809</v>
      </c>
      <c r="F104" s="164" t="s">
        <v>810</v>
      </c>
      <c r="G104" s="165" t="s">
        <v>811</v>
      </c>
      <c r="H104" s="166">
        <v>3</v>
      </c>
      <c r="I104" s="167"/>
      <c r="J104" s="168">
        <f>ROUND(I104*H104,2)</f>
        <v>0</v>
      </c>
      <c r="K104" s="164" t="s">
        <v>213</v>
      </c>
      <c r="L104" s="169"/>
      <c r="M104" s="170" t="s">
        <v>35</v>
      </c>
      <c r="N104" s="171" t="s">
        <v>47</v>
      </c>
      <c r="O104" s="64"/>
      <c r="P104" s="172">
        <f>O104*H104</f>
        <v>0</v>
      </c>
      <c r="Q104" s="172">
        <v>0</v>
      </c>
      <c r="R104" s="172">
        <f>Q104*H104</f>
        <v>0</v>
      </c>
      <c r="S104" s="172">
        <v>0</v>
      </c>
      <c r="T104" s="173">
        <f>S104*H104</f>
        <v>0</v>
      </c>
      <c r="U104" s="34"/>
      <c r="V104" s="34"/>
      <c r="W104" s="34"/>
      <c r="X104" s="34"/>
      <c r="Y104" s="34"/>
      <c r="Z104" s="34"/>
      <c r="AA104" s="34"/>
      <c r="AB104" s="34"/>
      <c r="AC104" s="34"/>
      <c r="AD104" s="34"/>
      <c r="AE104" s="34"/>
      <c r="AR104" s="174" t="s">
        <v>214</v>
      </c>
      <c r="AT104" s="174" t="s">
        <v>209</v>
      </c>
      <c r="AU104" s="174" t="s">
        <v>76</v>
      </c>
      <c r="AY104" s="17" t="s">
        <v>215</v>
      </c>
      <c r="BE104" s="175">
        <f>IF(N104="základní",J104,0)</f>
        <v>0</v>
      </c>
      <c r="BF104" s="175">
        <f>IF(N104="snížená",J104,0)</f>
        <v>0</v>
      </c>
      <c r="BG104" s="175">
        <f>IF(N104="zákl. přenesená",J104,0)</f>
        <v>0</v>
      </c>
      <c r="BH104" s="175">
        <f>IF(N104="sníž. přenesená",J104,0)</f>
        <v>0</v>
      </c>
      <c r="BI104" s="175">
        <f>IF(N104="nulová",J104,0)</f>
        <v>0</v>
      </c>
      <c r="BJ104" s="17" t="s">
        <v>83</v>
      </c>
      <c r="BK104" s="175">
        <f>ROUND(I104*H104,2)</f>
        <v>0</v>
      </c>
      <c r="BL104" s="17" t="s">
        <v>216</v>
      </c>
      <c r="BM104" s="174" t="s">
        <v>812</v>
      </c>
    </row>
    <row r="105" spans="1:65" s="12" customFormat="1" x14ac:dyDescent="0.2">
      <c r="B105" s="181"/>
      <c r="C105" s="182"/>
      <c r="D105" s="176" t="s">
        <v>220</v>
      </c>
      <c r="E105" s="183" t="s">
        <v>35</v>
      </c>
      <c r="F105" s="184" t="s">
        <v>246</v>
      </c>
      <c r="G105" s="182"/>
      <c r="H105" s="185">
        <v>3</v>
      </c>
      <c r="I105" s="186"/>
      <c r="J105" s="182"/>
      <c r="K105" s="182"/>
      <c r="L105" s="187"/>
      <c r="M105" s="188"/>
      <c r="N105" s="189"/>
      <c r="O105" s="189"/>
      <c r="P105" s="189"/>
      <c r="Q105" s="189"/>
      <c r="R105" s="189"/>
      <c r="S105" s="189"/>
      <c r="T105" s="190"/>
      <c r="AT105" s="191" t="s">
        <v>220</v>
      </c>
      <c r="AU105" s="191" t="s">
        <v>76</v>
      </c>
      <c r="AV105" s="12" t="s">
        <v>85</v>
      </c>
      <c r="AW105" s="12" t="s">
        <v>37</v>
      </c>
      <c r="AX105" s="12" t="s">
        <v>83</v>
      </c>
      <c r="AY105" s="191" t="s">
        <v>215</v>
      </c>
    </row>
    <row r="106" spans="1:65" s="2" customFormat="1" ht="16.5" customHeight="1" x14ac:dyDescent="0.2">
      <c r="A106" s="34"/>
      <c r="B106" s="35"/>
      <c r="C106" s="162" t="s">
        <v>214</v>
      </c>
      <c r="D106" s="162" t="s">
        <v>209</v>
      </c>
      <c r="E106" s="163" t="s">
        <v>1254</v>
      </c>
      <c r="F106" s="164" t="s">
        <v>1255</v>
      </c>
      <c r="G106" s="165" t="s">
        <v>212</v>
      </c>
      <c r="H106" s="166">
        <v>18</v>
      </c>
      <c r="I106" s="167"/>
      <c r="J106" s="168">
        <f>ROUND(I106*H106,2)</f>
        <v>0</v>
      </c>
      <c r="K106" s="164" t="s">
        <v>213</v>
      </c>
      <c r="L106" s="169"/>
      <c r="M106" s="170" t="s">
        <v>35</v>
      </c>
      <c r="N106" s="171" t="s">
        <v>47</v>
      </c>
      <c r="O106" s="64"/>
      <c r="P106" s="172">
        <f>O106*H106</f>
        <v>0</v>
      </c>
      <c r="Q106" s="172">
        <v>6.8599999999999994E-2</v>
      </c>
      <c r="R106" s="172">
        <f>Q106*H106</f>
        <v>1.2347999999999999</v>
      </c>
      <c r="S106" s="172">
        <v>0</v>
      </c>
      <c r="T106" s="173">
        <f>S106*H106</f>
        <v>0</v>
      </c>
      <c r="U106" s="34"/>
      <c r="V106" s="34"/>
      <c r="W106" s="34"/>
      <c r="X106" s="34"/>
      <c r="Y106" s="34"/>
      <c r="Z106" s="34"/>
      <c r="AA106" s="34"/>
      <c r="AB106" s="34"/>
      <c r="AC106" s="34"/>
      <c r="AD106" s="34"/>
      <c r="AE106" s="34"/>
      <c r="AR106" s="174" t="s">
        <v>214</v>
      </c>
      <c r="AT106" s="174" t="s">
        <v>209</v>
      </c>
      <c r="AU106" s="174" t="s">
        <v>76</v>
      </c>
      <c r="AY106" s="17" t="s">
        <v>215</v>
      </c>
      <c r="BE106" s="175">
        <f>IF(N106="základní",J106,0)</f>
        <v>0</v>
      </c>
      <c r="BF106" s="175">
        <f>IF(N106="snížená",J106,0)</f>
        <v>0</v>
      </c>
      <c r="BG106" s="175">
        <f>IF(N106="zákl. přenesená",J106,0)</f>
        <v>0</v>
      </c>
      <c r="BH106" s="175">
        <f>IF(N106="sníž. přenesená",J106,0)</f>
        <v>0</v>
      </c>
      <c r="BI106" s="175">
        <f>IF(N106="nulová",J106,0)</f>
        <v>0</v>
      </c>
      <c r="BJ106" s="17" t="s">
        <v>83</v>
      </c>
      <c r="BK106" s="175">
        <f>ROUND(I106*H106,2)</f>
        <v>0</v>
      </c>
      <c r="BL106" s="17" t="s">
        <v>216</v>
      </c>
      <c r="BM106" s="174" t="s">
        <v>1256</v>
      </c>
    </row>
    <row r="107" spans="1:65" s="2" customFormat="1" ht="19.5" x14ac:dyDescent="0.2">
      <c r="A107" s="34"/>
      <c r="B107" s="35"/>
      <c r="C107" s="36"/>
      <c r="D107" s="176" t="s">
        <v>218</v>
      </c>
      <c r="E107" s="36"/>
      <c r="F107" s="177" t="s">
        <v>1257</v>
      </c>
      <c r="G107" s="36"/>
      <c r="H107" s="36"/>
      <c r="I107" s="178"/>
      <c r="J107" s="36"/>
      <c r="K107" s="36"/>
      <c r="L107" s="39"/>
      <c r="M107" s="179"/>
      <c r="N107" s="180"/>
      <c r="O107" s="64"/>
      <c r="P107" s="64"/>
      <c r="Q107" s="64"/>
      <c r="R107" s="64"/>
      <c r="S107" s="64"/>
      <c r="T107" s="65"/>
      <c r="U107" s="34"/>
      <c r="V107" s="34"/>
      <c r="W107" s="34"/>
      <c r="X107" s="34"/>
      <c r="Y107" s="34"/>
      <c r="Z107" s="34"/>
      <c r="AA107" s="34"/>
      <c r="AB107" s="34"/>
      <c r="AC107" s="34"/>
      <c r="AD107" s="34"/>
      <c r="AE107" s="34"/>
      <c r="AT107" s="17" t="s">
        <v>218</v>
      </c>
      <c r="AU107" s="17" t="s">
        <v>76</v>
      </c>
    </row>
    <row r="108" spans="1:65" s="12" customFormat="1" x14ac:dyDescent="0.2">
      <c r="B108" s="181"/>
      <c r="C108" s="182"/>
      <c r="D108" s="176" t="s">
        <v>220</v>
      </c>
      <c r="E108" s="183" t="s">
        <v>35</v>
      </c>
      <c r="F108" s="184" t="s">
        <v>440</v>
      </c>
      <c r="G108" s="182"/>
      <c r="H108" s="185">
        <v>18</v>
      </c>
      <c r="I108" s="186"/>
      <c r="J108" s="182"/>
      <c r="K108" s="182"/>
      <c r="L108" s="187"/>
      <c r="M108" s="188"/>
      <c r="N108" s="189"/>
      <c r="O108" s="189"/>
      <c r="P108" s="189"/>
      <c r="Q108" s="189"/>
      <c r="R108" s="189"/>
      <c r="S108" s="189"/>
      <c r="T108" s="190"/>
      <c r="AT108" s="191" t="s">
        <v>220</v>
      </c>
      <c r="AU108" s="191" t="s">
        <v>76</v>
      </c>
      <c r="AV108" s="12" t="s">
        <v>85</v>
      </c>
      <c r="AW108" s="12" t="s">
        <v>37</v>
      </c>
      <c r="AX108" s="12" t="s">
        <v>83</v>
      </c>
      <c r="AY108" s="191" t="s">
        <v>215</v>
      </c>
    </row>
    <row r="109" spans="1:65" s="2" customFormat="1" ht="16.5" customHeight="1" x14ac:dyDescent="0.2">
      <c r="A109" s="34"/>
      <c r="B109" s="35"/>
      <c r="C109" s="162" t="s">
        <v>255</v>
      </c>
      <c r="D109" s="162" t="s">
        <v>209</v>
      </c>
      <c r="E109" s="163" t="s">
        <v>1258</v>
      </c>
      <c r="F109" s="164" t="s">
        <v>1259</v>
      </c>
      <c r="G109" s="165" t="s">
        <v>381</v>
      </c>
      <c r="H109" s="166">
        <v>2</v>
      </c>
      <c r="I109" s="167"/>
      <c r="J109" s="168">
        <f>ROUND(I109*H109,2)</f>
        <v>0</v>
      </c>
      <c r="K109" s="164" t="s">
        <v>213</v>
      </c>
      <c r="L109" s="169"/>
      <c r="M109" s="170" t="s">
        <v>35</v>
      </c>
      <c r="N109" s="171" t="s">
        <v>47</v>
      </c>
      <c r="O109" s="64"/>
      <c r="P109" s="172">
        <f>O109*H109</f>
        <v>0</v>
      </c>
      <c r="Q109" s="172">
        <v>2.4289999999999998</v>
      </c>
      <c r="R109" s="172">
        <f>Q109*H109</f>
        <v>4.8579999999999997</v>
      </c>
      <c r="S109" s="172">
        <v>0</v>
      </c>
      <c r="T109" s="173">
        <f>S109*H109</f>
        <v>0</v>
      </c>
      <c r="U109" s="34"/>
      <c r="V109" s="34"/>
      <c r="W109" s="34"/>
      <c r="X109" s="34"/>
      <c r="Y109" s="34"/>
      <c r="Z109" s="34"/>
      <c r="AA109" s="34"/>
      <c r="AB109" s="34"/>
      <c r="AC109" s="34"/>
      <c r="AD109" s="34"/>
      <c r="AE109" s="34"/>
      <c r="AR109" s="174" t="s">
        <v>214</v>
      </c>
      <c r="AT109" s="174" t="s">
        <v>209</v>
      </c>
      <c r="AU109" s="174" t="s">
        <v>76</v>
      </c>
      <c r="AY109" s="17" t="s">
        <v>215</v>
      </c>
      <c r="BE109" s="175">
        <f>IF(N109="základní",J109,0)</f>
        <v>0</v>
      </c>
      <c r="BF109" s="175">
        <f>IF(N109="snížená",J109,0)</f>
        <v>0</v>
      </c>
      <c r="BG109" s="175">
        <f>IF(N109="zákl. přenesená",J109,0)</f>
        <v>0</v>
      </c>
      <c r="BH109" s="175">
        <f>IF(N109="sníž. přenesená",J109,0)</f>
        <v>0</v>
      </c>
      <c r="BI109" s="175">
        <f>IF(N109="nulová",J109,0)</f>
        <v>0</v>
      </c>
      <c r="BJ109" s="17" t="s">
        <v>83</v>
      </c>
      <c r="BK109" s="175">
        <f>ROUND(I109*H109,2)</f>
        <v>0</v>
      </c>
      <c r="BL109" s="17" t="s">
        <v>216</v>
      </c>
      <c r="BM109" s="174" t="s">
        <v>1260</v>
      </c>
    </row>
    <row r="110" spans="1:65" s="12" customFormat="1" x14ac:dyDescent="0.2">
      <c r="B110" s="181"/>
      <c r="C110" s="182"/>
      <c r="D110" s="176" t="s">
        <v>220</v>
      </c>
      <c r="E110" s="183" t="s">
        <v>35</v>
      </c>
      <c r="F110" s="184" t="s">
        <v>254</v>
      </c>
      <c r="G110" s="182"/>
      <c r="H110" s="185">
        <v>2</v>
      </c>
      <c r="I110" s="186"/>
      <c r="J110" s="182"/>
      <c r="K110" s="182"/>
      <c r="L110" s="187"/>
      <c r="M110" s="188"/>
      <c r="N110" s="189"/>
      <c r="O110" s="189"/>
      <c r="P110" s="189"/>
      <c r="Q110" s="189"/>
      <c r="R110" s="189"/>
      <c r="S110" s="189"/>
      <c r="T110" s="190"/>
      <c r="AT110" s="191" t="s">
        <v>220</v>
      </c>
      <c r="AU110" s="191" t="s">
        <v>76</v>
      </c>
      <c r="AV110" s="12" t="s">
        <v>85</v>
      </c>
      <c r="AW110" s="12" t="s">
        <v>37</v>
      </c>
      <c r="AX110" s="12" t="s">
        <v>83</v>
      </c>
      <c r="AY110" s="191" t="s">
        <v>215</v>
      </c>
    </row>
    <row r="111" spans="1:65" s="2" customFormat="1" ht="16.5" customHeight="1" x14ac:dyDescent="0.2">
      <c r="A111" s="34"/>
      <c r="B111" s="35"/>
      <c r="C111" s="162" t="s">
        <v>259</v>
      </c>
      <c r="D111" s="162" t="s">
        <v>209</v>
      </c>
      <c r="E111" s="163" t="s">
        <v>1261</v>
      </c>
      <c r="F111" s="164" t="s">
        <v>1262</v>
      </c>
      <c r="G111" s="165" t="s">
        <v>347</v>
      </c>
      <c r="H111" s="166">
        <v>1</v>
      </c>
      <c r="I111" s="167"/>
      <c r="J111" s="168">
        <f>ROUND(I111*H111,2)</f>
        <v>0</v>
      </c>
      <c r="K111" s="164" t="s">
        <v>213</v>
      </c>
      <c r="L111" s="169"/>
      <c r="M111" s="170" t="s">
        <v>35</v>
      </c>
      <c r="N111" s="171" t="s">
        <v>47</v>
      </c>
      <c r="O111" s="64"/>
      <c r="P111" s="172">
        <f>O111*H111</f>
        <v>0</v>
      </c>
      <c r="Q111" s="172">
        <v>0</v>
      </c>
      <c r="R111" s="172">
        <f>Q111*H111</f>
        <v>0</v>
      </c>
      <c r="S111" s="172">
        <v>0</v>
      </c>
      <c r="T111" s="173">
        <f>S111*H111</f>
        <v>0</v>
      </c>
      <c r="U111" s="34"/>
      <c r="V111" s="34"/>
      <c r="W111" s="34"/>
      <c r="X111" s="34"/>
      <c r="Y111" s="34"/>
      <c r="Z111" s="34"/>
      <c r="AA111" s="34"/>
      <c r="AB111" s="34"/>
      <c r="AC111" s="34"/>
      <c r="AD111" s="34"/>
      <c r="AE111" s="34"/>
      <c r="AR111" s="174" t="s">
        <v>214</v>
      </c>
      <c r="AT111" s="174" t="s">
        <v>209</v>
      </c>
      <c r="AU111" s="174" t="s">
        <v>76</v>
      </c>
      <c r="AY111" s="17" t="s">
        <v>215</v>
      </c>
      <c r="BE111" s="175">
        <f>IF(N111="základní",J111,0)</f>
        <v>0</v>
      </c>
      <c r="BF111" s="175">
        <f>IF(N111="snížená",J111,0)</f>
        <v>0</v>
      </c>
      <c r="BG111" s="175">
        <f>IF(N111="zákl. přenesená",J111,0)</f>
        <v>0</v>
      </c>
      <c r="BH111" s="175">
        <f>IF(N111="sníž. přenesená",J111,0)</f>
        <v>0</v>
      </c>
      <c r="BI111" s="175">
        <f>IF(N111="nulová",J111,0)</f>
        <v>0</v>
      </c>
      <c r="BJ111" s="17" t="s">
        <v>83</v>
      </c>
      <c r="BK111" s="175">
        <f>ROUND(I111*H111,2)</f>
        <v>0</v>
      </c>
      <c r="BL111" s="17" t="s">
        <v>216</v>
      </c>
      <c r="BM111" s="174" t="s">
        <v>1263</v>
      </c>
    </row>
    <row r="112" spans="1:65" s="2" customFormat="1" ht="19.5" x14ac:dyDescent="0.2">
      <c r="A112" s="34"/>
      <c r="B112" s="35"/>
      <c r="C112" s="36"/>
      <c r="D112" s="176" t="s">
        <v>218</v>
      </c>
      <c r="E112" s="36"/>
      <c r="F112" s="177" t="s">
        <v>1264</v>
      </c>
      <c r="G112" s="36"/>
      <c r="H112" s="36"/>
      <c r="I112" s="178"/>
      <c r="J112" s="36"/>
      <c r="K112" s="36"/>
      <c r="L112" s="39"/>
      <c r="M112" s="179"/>
      <c r="N112" s="180"/>
      <c r="O112" s="64"/>
      <c r="P112" s="64"/>
      <c r="Q112" s="64"/>
      <c r="R112" s="64"/>
      <c r="S112" s="64"/>
      <c r="T112" s="65"/>
      <c r="U112" s="34"/>
      <c r="V112" s="34"/>
      <c r="W112" s="34"/>
      <c r="X112" s="34"/>
      <c r="Y112" s="34"/>
      <c r="Z112" s="34"/>
      <c r="AA112" s="34"/>
      <c r="AB112" s="34"/>
      <c r="AC112" s="34"/>
      <c r="AD112" s="34"/>
      <c r="AE112" s="34"/>
      <c r="AT112" s="17" t="s">
        <v>218</v>
      </c>
      <c r="AU112" s="17" t="s">
        <v>76</v>
      </c>
    </row>
    <row r="113" spans="1:65" s="12" customFormat="1" x14ac:dyDescent="0.2">
      <c r="B113" s="181"/>
      <c r="C113" s="182"/>
      <c r="D113" s="176" t="s">
        <v>220</v>
      </c>
      <c r="E113" s="183" t="s">
        <v>35</v>
      </c>
      <c r="F113" s="184" t="s">
        <v>271</v>
      </c>
      <c r="G113" s="182"/>
      <c r="H113" s="185">
        <v>1</v>
      </c>
      <c r="I113" s="186"/>
      <c r="J113" s="182"/>
      <c r="K113" s="182"/>
      <c r="L113" s="187"/>
      <c r="M113" s="188"/>
      <c r="N113" s="189"/>
      <c r="O113" s="189"/>
      <c r="P113" s="189"/>
      <c r="Q113" s="189"/>
      <c r="R113" s="189"/>
      <c r="S113" s="189"/>
      <c r="T113" s="190"/>
      <c r="AT113" s="191" t="s">
        <v>220</v>
      </c>
      <c r="AU113" s="191" t="s">
        <v>76</v>
      </c>
      <c r="AV113" s="12" t="s">
        <v>85</v>
      </c>
      <c r="AW113" s="12" t="s">
        <v>37</v>
      </c>
      <c r="AX113" s="12" t="s">
        <v>83</v>
      </c>
      <c r="AY113" s="191" t="s">
        <v>215</v>
      </c>
    </row>
    <row r="114" spans="1:65" s="2" customFormat="1" ht="16.5" customHeight="1" x14ac:dyDescent="0.2">
      <c r="A114" s="34"/>
      <c r="B114" s="35"/>
      <c r="C114" s="162" t="s">
        <v>263</v>
      </c>
      <c r="D114" s="162" t="s">
        <v>209</v>
      </c>
      <c r="E114" s="163" t="s">
        <v>357</v>
      </c>
      <c r="F114" s="164" t="s">
        <v>358</v>
      </c>
      <c r="G114" s="165" t="s">
        <v>353</v>
      </c>
      <c r="H114" s="166">
        <v>54</v>
      </c>
      <c r="I114" s="167"/>
      <c r="J114" s="168">
        <f>ROUND(I114*H114,2)</f>
        <v>0</v>
      </c>
      <c r="K114" s="164" t="s">
        <v>213</v>
      </c>
      <c r="L114" s="169"/>
      <c r="M114" s="170" t="s">
        <v>35</v>
      </c>
      <c r="N114" s="171" t="s">
        <v>47</v>
      </c>
      <c r="O114" s="64"/>
      <c r="P114" s="172">
        <f>O114*H114</f>
        <v>0</v>
      </c>
      <c r="Q114" s="172">
        <v>1</v>
      </c>
      <c r="R114" s="172">
        <f>Q114*H114</f>
        <v>54</v>
      </c>
      <c r="S114" s="172">
        <v>0</v>
      </c>
      <c r="T114" s="173">
        <f>S114*H114</f>
        <v>0</v>
      </c>
      <c r="U114" s="34"/>
      <c r="V114" s="34"/>
      <c r="W114" s="34"/>
      <c r="X114" s="34"/>
      <c r="Y114" s="34"/>
      <c r="Z114" s="34"/>
      <c r="AA114" s="34"/>
      <c r="AB114" s="34"/>
      <c r="AC114" s="34"/>
      <c r="AD114" s="34"/>
      <c r="AE114" s="34"/>
      <c r="AR114" s="174" t="s">
        <v>214</v>
      </c>
      <c r="AT114" s="174" t="s">
        <v>209</v>
      </c>
      <c r="AU114" s="174" t="s">
        <v>76</v>
      </c>
      <c r="AY114" s="17" t="s">
        <v>215</v>
      </c>
      <c r="BE114" s="175">
        <f>IF(N114="základní",J114,0)</f>
        <v>0</v>
      </c>
      <c r="BF114" s="175">
        <f>IF(N114="snížená",J114,0)</f>
        <v>0</v>
      </c>
      <c r="BG114" s="175">
        <f>IF(N114="zákl. přenesená",J114,0)</f>
        <v>0</v>
      </c>
      <c r="BH114" s="175">
        <f>IF(N114="sníž. přenesená",J114,0)</f>
        <v>0</v>
      </c>
      <c r="BI114" s="175">
        <f>IF(N114="nulová",J114,0)</f>
        <v>0</v>
      </c>
      <c r="BJ114" s="17" t="s">
        <v>83</v>
      </c>
      <c r="BK114" s="175">
        <f>ROUND(I114*H114,2)</f>
        <v>0</v>
      </c>
      <c r="BL114" s="17" t="s">
        <v>216</v>
      </c>
      <c r="BM114" s="174" t="s">
        <v>359</v>
      </c>
    </row>
    <row r="115" spans="1:65" s="2" customFormat="1" ht="19.5" x14ac:dyDescent="0.2">
      <c r="A115" s="34"/>
      <c r="B115" s="35"/>
      <c r="C115" s="36"/>
      <c r="D115" s="176" t="s">
        <v>218</v>
      </c>
      <c r="E115" s="36"/>
      <c r="F115" s="177" t="s">
        <v>1265</v>
      </c>
      <c r="G115" s="36"/>
      <c r="H115" s="36"/>
      <c r="I115" s="178"/>
      <c r="J115" s="36"/>
      <c r="K115" s="36"/>
      <c r="L115" s="39"/>
      <c r="M115" s="179"/>
      <c r="N115" s="180"/>
      <c r="O115" s="64"/>
      <c r="P115" s="64"/>
      <c r="Q115" s="64"/>
      <c r="R115" s="64"/>
      <c r="S115" s="64"/>
      <c r="T115" s="65"/>
      <c r="U115" s="34"/>
      <c r="V115" s="34"/>
      <c r="W115" s="34"/>
      <c r="X115" s="34"/>
      <c r="Y115" s="34"/>
      <c r="Z115" s="34"/>
      <c r="AA115" s="34"/>
      <c r="AB115" s="34"/>
      <c r="AC115" s="34"/>
      <c r="AD115" s="34"/>
      <c r="AE115" s="34"/>
      <c r="AT115" s="17" t="s">
        <v>218</v>
      </c>
      <c r="AU115" s="17" t="s">
        <v>76</v>
      </c>
    </row>
    <row r="116" spans="1:65" s="12" customFormat="1" x14ac:dyDescent="0.2">
      <c r="B116" s="181"/>
      <c r="C116" s="182"/>
      <c r="D116" s="176" t="s">
        <v>220</v>
      </c>
      <c r="E116" s="183" t="s">
        <v>35</v>
      </c>
      <c r="F116" s="184" t="s">
        <v>1129</v>
      </c>
      <c r="G116" s="182"/>
      <c r="H116" s="185">
        <v>54</v>
      </c>
      <c r="I116" s="186"/>
      <c r="J116" s="182"/>
      <c r="K116" s="182"/>
      <c r="L116" s="187"/>
      <c r="M116" s="188"/>
      <c r="N116" s="189"/>
      <c r="O116" s="189"/>
      <c r="P116" s="189"/>
      <c r="Q116" s="189"/>
      <c r="R116" s="189"/>
      <c r="S116" s="189"/>
      <c r="T116" s="190"/>
      <c r="AT116" s="191" t="s">
        <v>220</v>
      </c>
      <c r="AU116" s="191" t="s">
        <v>76</v>
      </c>
      <c r="AV116" s="12" t="s">
        <v>85</v>
      </c>
      <c r="AW116" s="12" t="s">
        <v>37</v>
      </c>
      <c r="AX116" s="12" t="s">
        <v>83</v>
      </c>
      <c r="AY116" s="191" t="s">
        <v>215</v>
      </c>
    </row>
    <row r="117" spans="1:65" s="13" customFormat="1" ht="25.9" customHeight="1" x14ac:dyDescent="0.2">
      <c r="B117" s="192"/>
      <c r="C117" s="193"/>
      <c r="D117" s="194" t="s">
        <v>75</v>
      </c>
      <c r="E117" s="195" t="s">
        <v>362</v>
      </c>
      <c r="F117" s="195" t="s">
        <v>363</v>
      </c>
      <c r="G117" s="193"/>
      <c r="H117" s="193"/>
      <c r="I117" s="196"/>
      <c r="J117" s="197">
        <f>BK117</f>
        <v>0</v>
      </c>
      <c r="K117" s="193"/>
      <c r="L117" s="198"/>
      <c r="M117" s="199"/>
      <c r="N117" s="200"/>
      <c r="O117" s="200"/>
      <c r="P117" s="201">
        <f>P118</f>
        <v>0</v>
      </c>
      <c r="Q117" s="200"/>
      <c r="R117" s="201">
        <f>R118</f>
        <v>0</v>
      </c>
      <c r="S117" s="200"/>
      <c r="T117" s="202">
        <f>T118</f>
        <v>0</v>
      </c>
      <c r="AR117" s="203" t="s">
        <v>83</v>
      </c>
      <c r="AT117" s="204" t="s">
        <v>75</v>
      </c>
      <c r="AU117" s="204" t="s">
        <v>76</v>
      </c>
      <c r="AY117" s="203" t="s">
        <v>215</v>
      </c>
      <c r="BK117" s="205">
        <f>BK118</f>
        <v>0</v>
      </c>
    </row>
    <row r="118" spans="1:65" s="13" customFormat="1" ht="22.9" customHeight="1" x14ac:dyDescent="0.2">
      <c r="B118" s="192"/>
      <c r="C118" s="193"/>
      <c r="D118" s="194" t="s">
        <v>75</v>
      </c>
      <c r="E118" s="206" t="s">
        <v>237</v>
      </c>
      <c r="F118" s="206" t="s">
        <v>364</v>
      </c>
      <c r="G118" s="193"/>
      <c r="H118" s="193"/>
      <c r="I118" s="196"/>
      <c r="J118" s="207">
        <f>BK118</f>
        <v>0</v>
      </c>
      <c r="K118" s="193"/>
      <c r="L118" s="198"/>
      <c r="M118" s="199"/>
      <c r="N118" s="200"/>
      <c r="O118" s="200"/>
      <c r="P118" s="201">
        <f>SUM(P119:P168)</f>
        <v>0</v>
      </c>
      <c r="Q118" s="200"/>
      <c r="R118" s="201">
        <f>SUM(R119:R168)</f>
        <v>0</v>
      </c>
      <c r="S118" s="200"/>
      <c r="T118" s="202">
        <f>SUM(T119:T168)</f>
        <v>0</v>
      </c>
      <c r="AR118" s="203" t="s">
        <v>83</v>
      </c>
      <c r="AT118" s="204" t="s">
        <v>75</v>
      </c>
      <c r="AU118" s="204" t="s">
        <v>83</v>
      </c>
      <c r="AY118" s="203" t="s">
        <v>215</v>
      </c>
      <c r="BK118" s="205">
        <f>SUM(BK119:BK168)</f>
        <v>0</v>
      </c>
    </row>
    <row r="119" spans="1:65" s="2" customFormat="1" ht="66.75" customHeight="1" x14ac:dyDescent="0.2">
      <c r="A119" s="34"/>
      <c r="B119" s="35"/>
      <c r="C119" s="208" t="s">
        <v>267</v>
      </c>
      <c r="D119" s="208" t="s">
        <v>366</v>
      </c>
      <c r="E119" s="209" t="s">
        <v>379</v>
      </c>
      <c r="F119" s="210" t="s">
        <v>380</v>
      </c>
      <c r="G119" s="211" t="s">
        <v>381</v>
      </c>
      <c r="H119" s="212">
        <v>36</v>
      </c>
      <c r="I119" s="213"/>
      <c r="J119" s="214">
        <f>ROUND(I119*H119,2)</f>
        <v>0</v>
      </c>
      <c r="K119" s="210" t="s">
        <v>213</v>
      </c>
      <c r="L119" s="39"/>
      <c r="M119" s="215" t="s">
        <v>35</v>
      </c>
      <c r="N119" s="216" t="s">
        <v>47</v>
      </c>
      <c r="O119" s="64"/>
      <c r="P119" s="172">
        <f>O119*H119</f>
        <v>0</v>
      </c>
      <c r="Q119" s="172">
        <v>0</v>
      </c>
      <c r="R119" s="172">
        <f>Q119*H119</f>
        <v>0</v>
      </c>
      <c r="S119" s="172">
        <v>0</v>
      </c>
      <c r="T119" s="173">
        <f>S119*H119</f>
        <v>0</v>
      </c>
      <c r="U119" s="34"/>
      <c r="V119" s="34"/>
      <c r="W119" s="34"/>
      <c r="X119" s="34"/>
      <c r="Y119" s="34"/>
      <c r="Z119" s="34"/>
      <c r="AA119" s="34"/>
      <c r="AB119" s="34"/>
      <c r="AC119" s="34"/>
      <c r="AD119" s="34"/>
      <c r="AE119" s="34"/>
      <c r="AR119" s="174" t="s">
        <v>216</v>
      </c>
      <c r="AT119" s="174" t="s">
        <v>366</v>
      </c>
      <c r="AU119" s="174" t="s">
        <v>85</v>
      </c>
      <c r="AY119" s="17" t="s">
        <v>215</v>
      </c>
      <c r="BE119" s="175">
        <f>IF(N119="základní",J119,0)</f>
        <v>0</v>
      </c>
      <c r="BF119" s="175">
        <f>IF(N119="snížená",J119,0)</f>
        <v>0</v>
      </c>
      <c r="BG119" s="175">
        <f>IF(N119="zákl. přenesená",J119,0)</f>
        <v>0</v>
      </c>
      <c r="BH119" s="175">
        <f>IF(N119="sníž. přenesená",J119,0)</f>
        <v>0</v>
      </c>
      <c r="BI119" s="175">
        <f>IF(N119="nulová",J119,0)</f>
        <v>0</v>
      </c>
      <c r="BJ119" s="17" t="s">
        <v>83</v>
      </c>
      <c r="BK119" s="175">
        <f>ROUND(I119*H119,2)</f>
        <v>0</v>
      </c>
      <c r="BL119" s="17" t="s">
        <v>216</v>
      </c>
      <c r="BM119" s="174" t="s">
        <v>1266</v>
      </c>
    </row>
    <row r="120" spans="1:65" s="12" customFormat="1" x14ac:dyDescent="0.2">
      <c r="B120" s="181"/>
      <c r="C120" s="182"/>
      <c r="D120" s="176" t="s">
        <v>220</v>
      </c>
      <c r="E120" s="183" t="s">
        <v>35</v>
      </c>
      <c r="F120" s="184" t="s">
        <v>836</v>
      </c>
      <c r="G120" s="182"/>
      <c r="H120" s="185">
        <v>36</v>
      </c>
      <c r="I120" s="186"/>
      <c r="J120" s="182"/>
      <c r="K120" s="182"/>
      <c r="L120" s="187"/>
      <c r="M120" s="188"/>
      <c r="N120" s="189"/>
      <c r="O120" s="189"/>
      <c r="P120" s="189"/>
      <c r="Q120" s="189"/>
      <c r="R120" s="189"/>
      <c r="S120" s="189"/>
      <c r="T120" s="190"/>
      <c r="AT120" s="191" t="s">
        <v>220</v>
      </c>
      <c r="AU120" s="191" t="s">
        <v>85</v>
      </c>
      <c r="AV120" s="12" t="s">
        <v>85</v>
      </c>
      <c r="AW120" s="12" t="s">
        <v>37</v>
      </c>
      <c r="AX120" s="12" t="s">
        <v>83</v>
      </c>
      <c r="AY120" s="191" t="s">
        <v>215</v>
      </c>
    </row>
    <row r="121" spans="1:65" s="2" customFormat="1" ht="66.75" customHeight="1" x14ac:dyDescent="0.2">
      <c r="A121" s="34"/>
      <c r="B121" s="35"/>
      <c r="C121" s="208" t="s">
        <v>272</v>
      </c>
      <c r="D121" s="208" t="s">
        <v>366</v>
      </c>
      <c r="E121" s="209" t="s">
        <v>1267</v>
      </c>
      <c r="F121" s="210" t="s">
        <v>1268</v>
      </c>
      <c r="G121" s="211" t="s">
        <v>212</v>
      </c>
      <c r="H121" s="212">
        <v>60</v>
      </c>
      <c r="I121" s="213"/>
      <c r="J121" s="214">
        <f>ROUND(I121*H121,2)</f>
        <v>0</v>
      </c>
      <c r="K121" s="210" t="s">
        <v>213</v>
      </c>
      <c r="L121" s="39"/>
      <c r="M121" s="215" t="s">
        <v>35</v>
      </c>
      <c r="N121" s="216" t="s">
        <v>47</v>
      </c>
      <c r="O121" s="64"/>
      <c r="P121" s="172">
        <f>O121*H121</f>
        <v>0</v>
      </c>
      <c r="Q121" s="172">
        <v>0</v>
      </c>
      <c r="R121" s="172">
        <f>Q121*H121</f>
        <v>0</v>
      </c>
      <c r="S121" s="172">
        <v>0</v>
      </c>
      <c r="T121" s="173">
        <f>S121*H121</f>
        <v>0</v>
      </c>
      <c r="U121" s="34"/>
      <c r="V121" s="34"/>
      <c r="W121" s="34"/>
      <c r="X121" s="34"/>
      <c r="Y121" s="34"/>
      <c r="Z121" s="34"/>
      <c r="AA121" s="34"/>
      <c r="AB121" s="34"/>
      <c r="AC121" s="34"/>
      <c r="AD121" s="34"/>
      <c r="AE121" s="34"/>
      <c r="AR121" s="174" t="s">
        <v>216</v>
      </c>
      <c r="AT121" s="174" t="s">
        <v>366</v>
      </c>
      <c r="AU121" s="174" t="s">
        <v>85</v>
      </c>
      <c r="AY121" s="17" t="s">
        <v>215</v>
      </c>
      <c r="BE121" s="175">
        <f>IF(N121="základní",J121,0)</f>
        <v>0</v>
      </c>
      <c r="BF121" s="175">
        <f>IF(N121="snížená",J121,0)</f>
        <v>0</v>
      </c>
      <c r="BG121" s="175">
        <f>IF(N121="zákl. přenesená",J121,0)</f>
        <v>0</v>
      </c>
      <c r="BH121" s="175">
        <f>IF(N121="sníž. přenesená",J121,0)</f>
        <v>0</v>
      </c>
      <c r="BI121" s="175">
        <f>IF(N121="nulová",J121,0)</f>
        <v>0</v>
      </c>
      <c r="BJ121" s="17" t="s">
        <v>83</v>
      </c>
      <c r="BK121" s="175">
        <f>ROUND(I121*H121,2)</f>
        <v>0</v>
      </c>
      <c r="BL121" s="17" t="s">
        <v>216</v>
      </c>
      <c r="BM121" s="174" t="s">
        <v>1269</v>
      </c>
    </row>
    <row r="122" spans="1:65" s="2" customFormat="1" ht="29.25" x14ac:dyDescent="0.2">
      <c r="A122" s="34"/>
      <c r="B122" s="35"/>
      <c r="C122" s="36"/>
      <c r="D122" s="176" t="s">
        <v>218</v>
      </c>
      <c r="E122" s="36"/>
      <c r="F122" s="177" t="s">
        <v>1270</v>
      </c>
      <c r="G122" s="36"/>
      <c r="H122" s="36"/>
      <c r="I122" s="178"/>
      <c r="J122" s="36"/>
      <c r="K122" s="36"/>
      <c r="L122" s="39"/>
      <c r="M122" s="179"/>
      <c r="N122" s="180"/>
      <c r="O122" s="64"/>
      <c r="P122" s="64"/>
      <c r="Q122" s="64"/>
      <c r="R122" s="64"/>
      <c r="S122" s="64"/>
      <c r="T122" s="65"/>
      <c r="U122" s="34"/>
      <c r="V122" s="34"/>
      <c r="W122" s="34"/>
      <c r="X122" s="34"/>
      <c r="Y122" s="34"/>
      <c r="Z122" s="34"/>
      <c r="AA122" s="34"/>
      <c r="AB122" s="34"/>
      <c r="AC122" s="34"/>
      <c r="AD122" s="34"/>
      <c r="AE122" s="34"/>
      <c r="AT122" s="17" t="s">
        <v>218</v>
      </c>
      <c r="AU122" s="17" t="s">
        <v>85</v>
      </c>
    </row>
    <row r="123" spans="1:65" s="12" customFormat="1" x14ac:dyDescent="0.2">
      <c r="B123" s="181"/>
      <c r="C123" s="182"/>
      <c r="D123" s="176" t="s">
        <v>220</v>
      </c>
      <c r="E123" s="183" t="s">
        <v>35</v>
      </c>
      <c r="F123" s="184" t="s">
        <v>1271</v>
      </c>
      <c r="G123" s="182"/>
      <c r="H123" s="185">
        <v>60</v>
      </c>
      <c r="I123" s="186"/>
      <c r="J123" s="182"/>
      <c r="K123" s="182"/>
      <c r="L123" s="187"/>
      <c r="M123" s="188"/>
      <c r="N123" s="189"/>
      <c r="O123" s="189"/>
      <c r="P123" s="189"/>
      <c r="Q123" s="189"/>
      <c r="R123" s="189"/>
      <c r="S123" s="189"/>
      <c r="T123" s="190"/>
      <c r="AT123" s="191" t="s">
        <v>220</v>
      </c>
      <c r="AU123" s="191" t="s">
        <v>85</v>
      </c>
      <c r="AV123" s="12" t="s">
        <v>85</v>
      </c>
      <c r="AW123" s="12" t="s">
        <v>37</v>
      </c>
      <c r="AX123" s="12" t="s">
        <v>83</v>
      </c>
      <c r="AY123" s="191" t="s">
        <v>215</v>
      </c>
    </row>
    <row r="124" spans="1:65" s="2" customFormat="1" ht="55.5" customHeight="1" x14ac:dyDescent="0.2">
      <c r="A124" s="34"/>
      <c r="B124" s="35"/>
      <c r="C124" s="208" t="s">
        <v>276</v>
      </c>
      <c r="D124" s="208" t="s">
        <v>366</v>
      </c>
      <c r="E124" s="209" t="s">
        <v>1272</v>
      </c>
      <c r="F124" s="210" t="s">
        <v>1273</v>
      </c>
      <c r="G124" s="211" t="s">
        <v>402</v>
      </c>
      <c r="H124" s="212">
        <v>300</v>
      </c>
      <c r="I124" s="213"/>
      <c r="J124" s="214">
        <f>ROUND(I124*H124,2)</f>
        <v>0</v>
      </c>
      <c r="K124" s="210" t="s">
        <v>213</v>
      </c>
      <c r="L124" s="39"/>
      <c r="M124" s="215" t="s">
        <v>35</v>
      </c>
      <c r="N124" s="216" t="s">
        <v>47</v>
      </c>
      <c r="O124" s="64"/>
      <c r="P124" s="172">
        <f>O124*H124</f>
        <v>0</v>
      </c>
      <c r="Q124" s="172">
        <v>0</v>
      </c>
      <c r="R124" s="172">
        <f>Q124*H124</f>
        <v>0</v>
      </c>
      <c r="S124" s="172">
        <v>0</v>
      </c>
      <c r="T124" s="173">
        <f>S124*H124</f>
        <v>0</v>
      </c>
      <c r="U124" s="34"/>
      <c r="V124" s="34"/>
      <c r="W124" s="34"/>
      <c r="X124" s="34"/>
      <c r="Y124" s="34"/>
      <c r="Z124" s="34"/>
      <c r="AA124" s="34"/>
      <c r="AB124" s="34"/>
      <c r="AC124" s="34"/>
      <c r="AD124" s="34"/>
      <c r="AE124" s="34"/>
      <c r="AR124" s="174" t="s">
        <v>216</v>
      </c>
      <c r="AT124" s="174" t="s">
        <v>366</v>
      </c>
      <c r="AU124" s="174" t="s">
        <v>85</v>
      </c>
      <c r="AY124" s="17" t="s">
        <v>215</v>
      </c>
      <c r="BE124" s="175">
        <f>IF(N124="základní",J124,0)</f>
        <v>0</v>
      </c>
      <c r="BF124" s="175">
        <f>IF(N124="snížená",J124,0)</f>
        <v>0</v>
      </c>
      <c r="BG124" s="175">
        <f>IF(N124="zákl. přenesená",J124,0)</f>
        <v>0</v>
      </c>
      <c r="BH124" s="175">
        <f>IF(N124="sníž. přenesená",J124,0)</f>
        <v>0</v>
      </c>
      <c r="BI124" s="175">
        <f>IF(N124="nulová",J124,0)</f>
        <v>0</v>
      </c>
      <c r="BJ124" s="17" t="s">
        <v>83</v>
      </c>
      <c r="BK124" s="175">
        <f>ROUND(I124*H124,2)</f>
        <v>0</v>
      </c>
      <c r="BL124" s="17" t="s">
        <v>216</v>
      </c>
      <c r="BM124" s="174" t="s">
        <v>1274</v>
      </c>
    </row>
    <row r="125" spans="1:65" s="2" customFormat="1" ht="19.5" x14ac:dyDescent="0.2">
      <c r="A125" s="34"/>
      <c r="B125" s="35"/>
      <c r="C125" s="36"/>
      <c r="D125" s="176" t="s">
        <v>218</v>
      </c>
      <c r="E125" s="36"/>
      <c r="F125" s="177" t="s">
        <v>1275</v>
      </c>
      <c r="G125" s="36"/>
      <c r="H125" s="36"/>
      <c r="I125" s="178"/>
      <c r="J125" s="36"/>
      <c r="K125" s="36"/>
      <c r="L125" s="39"/>
      <c r="M125" s="179"/>
      <c r="N125" s="180"/>
      <c r="O125" s="64"/>
      <c r="P125" s="64"/>
      <c r="Q125" s="64"/>
      <c r="R125" s="64"/>
      <c r="S125" s="64"/>
      <c r="T125" s="65"/>
      <c r="U125" s="34"/>
      <c r="V125" s="34"/>
      <c r="W125" s="34"/>
      <c r="X125" s="34"/>
      <c r="Y125" s="34"/>
      <c r="Z125" s="34"/>
      <c r="AA125" s="34"/>
      <c r="AB125" s="34"/>
      <c r="AC125" s="34"/>
      <c r="AD125" s="34"/>
      <c r="AE125" s="34"/>
      <c r="AT125" s="17" t="s">
        <v>218</v>
      </c>
      <c r="AU125" s="17" t="s">
        <v>85</v>
      </c>
    </row>
    <row r="126" spans="1:65" s="12" customFormat="1" x14ac:dyDescent="0.2">
      <c r="B126" s="181"/>
      <c r="C126" s="182"/>
      <c r="D126" s="176" t="s">
        <v>220</v>
      </c>
      <c r="E126" s="183" t="s">
        <v>35</v>
      </c>
      <c r="F126" s="184" t="s">
        <v>1276</v>
      </c>
      <c r="G126" s="182"/>
      <c r="H126" s="185">
        <v>300</v>
      </c>
      <c r="I126" s="186"/>
      <c r="J126" s="182"/>
      <c r="K126" s="182"/>
      <c r="L126" s="187"/>
      <c r="M126" s="188"/>
      <c r="N126" s="189"/>
      <c r="O126" s="189"/>
      <c r="P126" s="189"/>
      <c r="Q126" s="189"/>
      <c r="R126" s="189"/>
      <c r="S126" s="189"/>
      <c r="T126" s="190"/>
      <c r="AT126" s="191" t="s">
        <v>220</v>
      </c>
      <c r="AU126" s="191" t="s">
        <v>85</v>
      </c>
      <c r="AV126" s="12" t="s">
        <v>85</v>
      </c>
      <c r="AW126" s="12" t="s">
        <v>37</v>
      </c>
      <c r="AX126" s="12" t="s">
        <v>83</v>
      </c>
      <c r="AY126" s="191" t="s">
        <v>215</v>
      </c>
    </row>
    <row r="127" spans="1:65" s="2" customFormat="1" ht="24" x14ac:dyDescent="0.2">
      <c r="A127" s="34"/>
      <c r="B127" s="35"/>
      <c r="C127" s="208" t="s">
        <v>8</v>
      </c>
      <c r="D127" s="208" t="s">
        <v>366</v>
      </c>
      <c r="E127" s="209" t="s">
        <v>1277</v>
      </c>
      <c r="F127" s="210" t="s">
        <v>1278</v>
      </c>
      <c r="G127" s="211" t="s">
        <v>347</v>
      </c>
      <c r="H127" s="212">
        <v>11.7</v>
      </c>
      <c r="I127" s="213"/>
      <c r="J127" s="214">
        <f>ROUND(I127*H127,2)</f>
        <v>0</v>
      </c>
      <c r="K127" s="210" t="s">
        <v>213</v>
      </c>
      <c r="L127" s="39"/>
      <c r="M127" s="215" t="s">
        <v>35</v>
      </c>
      <c r="N127" s="216" t="s">
        <v>47</v>
      </c>
      <c r="O127" s="64"/>
      <c r="P127" s="172">
        <f>O127*H127</f>
        <v>0</v>
      </c>
      <c r="Q127" s="172">
        <v>0</v>
      </c>
      <c r="R127" s="172">
        <f>Q127*H127</f>
        <v>0</v>
      </c>
      <c r="S127" s="172">
        <v>0</v>
      </c>
      <c r="T127" s="173">
        <f>S127*H127</f>
        <v>0</v>
      </c>
      <c r="U127" s="34"/>
      <c r="V127" s="34"/>
      <c r="W127" s="34"/>
      <c r="X127" s="34"/>
      <c r="Y127" s="34"/>
      <c r="Z127" s="34"/>
      <c r="AA127" s="34"/>
      <c r="AB127" s="34"/>
      <c r="AC127" s="34"/>
      <c r="AD127" s="34"/>
      <c r="AE127" s="34"/>
      <c r="AR127" s="174" t="s">
        <v>216</v>
      </c>
      <c r="AT127" s="174" t="s">
        <v>366</v>
      </c>
      <c r="AU127" s="174" t="s">
        <v>85</v>
      </c>
      <c r="AY127" s="17" t="s">
        <v>215</v>
      </c>
      <c r="BE127" s="175">
        <f>IF(N127="základní",J127,0)</f>
        <v>0</v>
      </c>
      <c r="BF127" s="175">
        <f>IF(N127="snížená",J127,0)</f>
        <v>0</v>
      </c>
      <c r="BG127" s="175">
        <f>IF(N127="zákl. přenesená",J127,0)</f>
        <v>0</v>
      </c>
      <c r="BH127" s="175">
        <f>IF(N127="sníž. přenesená",J127,0)</f>
        <v>0</v>
      </c>
      <c r="BI127" s="175">
        <f>IF(N127="nulová",J127,0)</f>
        <v>0</v>
      </c>
      <c r="BJ127" s="17" t="s">
        <v>83</v>
      </c>
      <c r="BK127" s="175">
        <f>ROUND(I127*H127,2)</f>
        <v>0</v>
      </c>
      <c r="BL127" s="17" t="s">
        <v>216</v>
      </c>
      <c r="BM127" s="174" t="s">
        <v>1279</v>
      </c>
    </row>
    <row r="128" spans="1:65" s="12" customFormat="1" x14ac:dyDescent="0.2">
      <c r="B128" s="181"/>
      <c r="C128" s="182"/>
      <c r="D128" s="176" t="s">
        <v>220</v>
      </c>
      <c r="E128" s="183" t="s">
        <v>35</v>
      </c>
      <c r="F128" s="184" t="s">
        <v>1280</v>
      </c>
      <c r="G128" s="182"/>
      <c r="H128" s="185">
        <v>11.7</v>
      </c>
      <c r="I128" s="186"/>
      <c r="J128" s="182"/>
      <c r="K128" s="182"/>
      <c r="L128" s="187"/>
      <c r="M128" s="188"/>
      <c r="N128" s="189"/>
      <c r="O128" s="189"/>
      <c r="P128" s="189"/>
      <c r="Q128" s="189"/>
      <c r="R128" s="189"/>
      <c r="S128" s="189"/>
      <c r="T128" s="190"/>
      <c r="AT128" s="191" t="s">
        <v>220</v>
      </c>
      <c r="AU128" s="191" t="s">
        <v>85</v>
      </c>
      <c r="AV128" s="12" t="s">
        <v>85</v>
      </c>
      <c r="AW128" s="12" t="s">
        <v>37</v>
      </c>
      <c r="AX128" s="12" t="s">
        <v>83</v>
      </c>
      <c r="AY128" s="191" t="s">
        <v>215</v>
      </c>
    </row>
    <row r="129" spans="1:65" s="2" customFormat="1" ht="24" x14ac:dyDescent="0.2">
      <c r="A129" s="34"/>
      <c r="B129" s="35"/>
      <c r="C129" s="208" t="s">
        <v>283</v>
      </c>
      <c r="D129" s="208" t="s">
        <v>366</v>
      </c>
      <c r="E129" s="209" t="s">
        <v>823</v>
      </c>
      <c r="F129" s="210" t="s">
        <v>824</v>
      </c>
      <c r="G129" s="211" t="s">
        <v>402</v>
      </c>
      <c r="H129" s="212">
        <v>18</v>
      </c>
      <c r="I129" s="213"/>
      <c r="J129" s="214">
        <f>ROUND(I129*H129,2)</f>
        <v>0</v>
      </c>
      <c r="K129" s="210" t="s">
        <v>213</v>
      </c>
      <c r="L129" s="39"/>
      <c r="M129" s="215" t="s">
        <v>35</v>
      </c>
      <c r="N129" s="216" t="s">
        <v>47</v>
      </c>
      <c r="O129" s="64"/>
      <c r="P129" s="172">
        <f>O129*H129</f>
        <v>0</v>
      </c>
      <c r="Q129" s="172">
        <v>0</v>
      </c>
      <c r="R129" s="172">
        <f>Q129*H129</f>
        <v>0</v>
      </c>
      <c r="S129" s="172">
        <v>0</v>
      </c>
      <c r="T129" s="173">
        <f>S129*H129</f>
        <v>0</v>
      </c>
      <c r="U129" s="34"/>
      <c r="V129" s="34"/>
      <c r="W129" s="34"/>
      <c r="X129" s="34"/>
      <c r="Y129" s="34"/>
      <c r="Z129" s="34"/>
      <c r="AA129" s="34"/>
      <c r="AB129" s="34"/>
      <c r="AC129" s="34"/>
      <c r="AD129" s="34"/>
      <c r="AE129" s="34"/>
      <c r="AR129" s="174" t="s">
        <v>216</v>
      </c>
      <c r="AT129" s="174" t="s">
        <v>366</v>
      </c>
      <c r="AU129" s="174" t="s">
        <v>85</v>
      </c>
      <c r="AY129" s="17" t="s">
        <v>215</v>
      </c>
      <c r="BE129" s="175">
        <f>IF(N129="základní",J129,0)</f>
        <v>0</v>
      </c>
      <c r="BF129" s="175">
        <f>IF(N129="snížená",J129,0)</f>
        <v>0</v>
      </c>
      <c r="BG129" s="175">
        <f>IF(N129="zákl. přenesená",J129,0)</f>
        <v>0</v>
      </c>
      <c r="BH129" s="175">
        <f>IF(N129="sníž. přenesená",J129,0)</f>
        <v>0</v>
      </c>
      <c r="BI129" s="175">
        <f>IF(N129="nulová",J129,0)</f>
        <v>0</v>
      </c>
      <c r="BJ129" s="17" t="s">
        <v>83</v>
      </c>
      <c r="BK129" s="175">
        <f>ROUND(I129*H129,2)</f>
        <v>0</v>
      </c>
      <c r="BL129" s="17" t="s">
        <v>216</v>
      </c>
      <c r="BM129" s="174" t="s">
        <v>825</v>
      </c>
    </row>
    <row r="130" spans="1:65" s="12" customFormat="1" x14ac:dyDescent="0.2">
      <c r="B130" s="181"/>
      <c r="C130" s="182"/>
      <c r="D130" s="176" t="s">
        <v>220</v>
      </c>
      <c r="E130" s="183" t="s">
        <v>35</v>
      </c>
      <c r="F130" s="184" t="s">
        <v>440</v>
      </c>
      <c r="G130" s="182"/>
      <c r="H130" s="185">
        <v>18</v>
      </c>
      <c r="I130" s="186"/>
      <c r="J130" s="182"/>
      <c r="K130" s="182"/>
      <c r="L130" s="187"/>
      <c r="M130" s="188"/>
      <c r="N130" s="189"/>
      <c r="O130" s="189"/>
      <c r="P130" s="189"/>
      <c r="Q130" s="189"/>
      <c r="R130" s="189"/>
      <c r="S130" s="189"/>
      <c r="T130" s="190"/>
      <c r="AT130" s="191" t="s">
        <v>220</v>
      </c>
      <c r="AU130" s="191" t="s">
        <v>85</v>
      </c>
      <c r="AV130" s="12" t="s">
        <v>85</v>
      </c>
      <c r="AW130" s="12" t="s">
        <v>37</v>
      </c>
      <c r="AX130" s="12" t="s">
        <v>83</v>
      </c>
      <c r="AY130" s="191" t="s">
        <v>215</v>
      </c>
    </row>
    <row r="131" spans="1:65" s="2" customFormat="1" ht="24" x14ac:dyDescent="0.2">
      <c r="A131" s="34"/>
      <c r="B131" s="35"/>
      <c r="C131" s="208" t="s">
        <v>287</v>
      </c>
      <c r="D131" s="208" t="s">
        <v>366</v>
      </c>
      <c r="E131" s="209" t="s">
        <v>1281</v>
      </c>
      <c r="F131" s="210" t="s">
        <v>1282</v>
      </c>
      <c r="G131" s="211" t="s">
        <v>402</v>
      </c>
      <c r="H131" s="212">
        <v>6.7</v>
      </c>
      <c r="I131" s="213"/>
      <c r="J131" s="214">
        <f>ROUND(I131*H131,2)</f>
        <v>0</v>
      </c>
      <c r="K131" s="210" t="s">
        <v>213</v>
      </c>
      <c r="L131" s="39"/>
      <c r="M131" s="215" t="s">
        <v>35</v>
      </c>
      <c r="N131" s="216" t="s">
        <v>47</v>
      </c>
      <c r="O131" s="64"/>
      <c r="P131" s="172">
        <f>O131*H131</f>
        <v>0</v>
      </c>
      <c r="Q131" s="172">
        <v>0</v>
      </c>
      <c r="R131" s="172">
        <f>Q131*H131</f>
        <v>0</v>
      </c>
      <c r="S131" s="172">
        <v>0</v>
      </c>
      <c r="T131" s="173">
        <f>S131*H131</f>
        <v>0</v>
      </c>
      <c r="U131" s="34"/>
      <c r="V131" s="34"/>
      <c r="W131" s="34"/>
      <c r="X131" s="34"/>
      <c r="Y131" s="34"/>
      <c r="Z131" s="34"/>
      <c r="AA131" s="34"/>
      <c r="AB131" s="34"/>
      <c r="AC131" s="34"/>
      <c r="AD131" s="34"/>
      <c r="AE131" s="34"/>
      <c r="AR131" s="174" t="s">
        <v>216</v>
      </c>
      <c r="AT131" s="174" t="s">
        <v>366</v>
      </c>
      <c r="AU131" s="174" t="s">
        <v>85</v>
      </c>
      <c r="AY131" s="17" t="s">
        <v>215</v>
      </c>
      <c r="BE131" s="175">
        <f>IF(N131="základní",J131,0)</f>
        <v>0</v>
      </c>
      <c r="BF131" s="175">
        <f>IF(N131="snížená",J131,0)</f>
        <v>0</v>
      </c>
      <c r="BG131" s="175">
        <f>IF(N131="zákl. přenesená",J131,0)</f>
        <v>0</v>
      </c>
      <c r="BH131" s="175">
        <f>IF(N131="sníž. přenesená",J131,0)</f>
        <v>0</v>
      </c>
      <c r="BI131" s="175">
        <f>IF(N131="nulová",J131,0)</f>
        <v>0</v>
      </c>
      <c r="BJ131" s="17" t="s">
        <v>83</v>
      </c>
      <c r="BK131" s="175">
        <f>ROUND(I131*H131,2)</f>
        <v>0</v>
      </c>
      <c r="BL131" s="17" t="s">
        <v>216</v>
      </c>
      <c r="BM131" s="174" t="s">
        <v>1283</v>
      </c>
    </row>
    <row r="132" spans="1:65" s="12" customFormat="1" x14ac:dyDescent="0.2">
      <c r="B132" s="181"/>
      <c r="C132" s="182"/>
      <c r="D132" s="176" t="s">
        <v>220</v>
      </c>
      <c r="E132" s="183" t="s">
        <v>35</v>
      </c>
      <c r="F132" s="184" t="s">
        <v>1284</v>
      </c>
      <c r="G132" s="182"/>
      <c r="H132" s="185">
        <v>6.7</v>
      </c>
      <c r="I132" s="186"/>
      <c r="J132" s="182"/>
      <c r="K132" s="182"/>
      <c r="L132" s="187"/>
      <c r="M132" s="188"/>
      <c r="N132" s="189"/>
      <c r="O132" s="189"/>
      <c r="P132" s="189"/>
      <c r="Q132" s="189"/>
      <c r="R132" s="189"/>
      <c r="S132" s="189"/>
      <c r="T132" s="190"/>
      <c r="AT132" s="191" t="s">
        <v>220</v>
      </c>
      <c r="AU132" s="191" t="s">
        <v>85</v>
      </c>
      <c r="AV132" s="12" t="s">
        <v>85</v>
      </c>
      <c r="AW132" s="12" t="s">
        <v>37</v>
      </c>
      <c r="AX132" s="12" t="s">
        <v>83</v>
      </c>
      <c r="AY132" s="191" t="s">
        <v>215</v>
      </c>
    </row>
    <row r="133" spans="1:65" s="2" customFormat="1" ht="33" customHeight="1" x14ac:dyDescent="0.2">
      <c r="A133" s="34"/>
      <c r="B133" s="35"/>
      <c r="C133" s="208" t="s">
        <v>291</v>
      </c>
      <c r="D133" s="208" t="s">
        <v>366</v>
      </c>
      <c r="E133" s="209" t="s">
        <v>1285</v>
      </c>
      <c r="F133" s="210" t="s">
        <v>1286</v>
      </c>
      <c r="G133" s="211" t="s">
        <v>347</v>
      </c>
      <c r="H133" s="212">
        <v>64.5</v>
      </c>
      <c r="I133" s="213"/>
      <c r="J133" s="214">
        <f>ROUND(I133*H133,2)</f>
        <v>0</v>
      </c>
      <c r="K133" s="210" t="s">
        <v>213</v>
      </c>
      <c r="L133" s="39"/>
      <c r="M133" s="215" t="s">
        <v>35</v>
      </c>
      <c r="N133" s="216" t="s">
        <v>47</v>
      </c>
      <c r="O133" s="64"/>
      <c r="P133" s="172">
        <f>O133*H133</f>
        <v>0</v>
      </c>
      <c r="Q133" s="172">
        <v>0</v>
      </c>
      <c r="R133" s="172">
        <f>Q133*H133</f>
        <v>0</v>
      </c>
      <c r="S133" s="172">
        <v>0</v>
      </c>
      <c r="T133" s="173">
        <f>S133*H133</f>
        <v>0</v>
      </c>
      <c r="U133" s="34"/>
      <c r="V133" s="34"/>
      <c r="W133" s="34"/>
      <c r="X133" s="34"/>
      <c r="Y133" s="34"/>
      <c r="Z133" s="34"/>
      <c r="AA133" s="34"/>
      <c r="AB133" s="34"/>
      <c r="AC133" s="34"/>
      <c r="AD133" s="34"/>
      <c r="AE133" s="34"/>
      <c r="AR133" s="174" t="s">
        <v>216</v>
      </c>
      <c r="AT133" s="174" t="s">
        <v>366</v>
      </c>
      <c r="AU133" s="174" t="s">
        <v>85</v>
      </c>
      <c r="AY133" s="17" t="s">
        <v>215</v>
      </c>
      <c r="BE133" s="175">
        <f>IF(N133="základní",J133,0)</f>
        <v>0</v>
      </c>
      <c r="BF133" s="175">
        <f>IF(N133="snížená",J133,0)</f>
        <v>0</v>
      </c>
      <c r="BG133" s="175">
        <f>IF(N133="zákl. přenesená",J133,0)</f>
        <v>0</v>
      </c>
      <c r="BH133" s="175">
        <f>IF(N133="sníž. přenesená",J133,0)</f>
        <v>0</v>
      </c>
      <c r="BI133" s="175">
        <f>IF(N133="nulová",J133,0)</f>
        <v>0</v>
      </c>
      <c r="BJ133" s="17" t="s">
        <v>83</v>
      </c>
      <c r="BK133" s="175">
        <f>ROUND(I133*H133,2)</f>
        <v>0</v>
      </c>
      <c r="BL133" s="17" t="s">
        <v>216</v>
      </c>
      <c r="BM133" s="174" t="s">
        <v>1287</v>
      </c>
    </row>
    <row r="134" spans="1:65" s="12" customFormat="1" x14ac:dyDescent="0.2">
      <c r="B134" s="181"/>
      <c r="C134" s="182"/>
      <c r="D134" s="176" t="s">
        <v>220</v>
      </c>
      <c r="E134" s="183" t="s">
        <v>35</v>
      </c>
      <c r="F134" s="184" t="s">
        <v>1288</v>
      </c>
      <c r="G134" s="182"/>
      <c r="H134" s="185">
        <v>64.5</v>
      </c>
      <c r="I134" s="186"/>
      <c r="J134" s="182"/>
      <c r="K134" s="182"/>
      <c r="L134" s="187"/>
      <c r="M134" s="188"/>
      <c r="N134" s="189"/>
      <c r="O134" s="189"/>
      <c r="P134" s="189"/>
      <c r="Q134" s="189"/>
      <c r="R134" s="189"/>
      <c r="S134" s="189"/>
      <c r="T134" s="190"/>
      <c r="AT134" s="191" t="s">
        <v>220</v>
      </c>
      <c r="AU134" s="191" t="s">
        <v>85</v>
      </c>
      <c r="AV134" s="12" t="s">
        <v>85</v>
      </c>
      <c r="AW134" s="12" t="s">
        <v>37</v>
      </c>
      <c r="AX134" s="12" t="s">
        <v>83</v>
      </c>
      <c r="AY134" s="191" t="s">
        <v>215</v>
      </c>
    </row>
    <row r="135" spans="1:65" s="2" customFormat="1" ht="24" x14ac:dyDescent="0.2">
      <c r="A135" s="34"/>
      <c r="B135" s="35"/>
      <c r="C135" s="208" t="s">
        <v>295</v>
      </c>
      <c r="D135" s="208" t="s">
        <v>366</v>
      </c>
      <c r="E135" s="209" t="s">
        <v>1289</v>
      </c>
      <c r="F135" s="210" t="s">
        <v>1290</v>
      </c>
      <c r="G135" s="211" t="s">
        <v>402</v>
      </c>
      <c r="H135" s="212">
        <v>23.6</v>
      </c>
      <c r="I135" s="213"/>
      <c r="J135" s="214">
        <f>ROUND(I135*H135,2)</f>
        <v>0</v>
      </c>
      <c r="K135" s="210" t="s">
        <v>213</v>
      </c>
      <c r="L135" s="39"/>
      <c r="M135" s="215" t="s">
        <v>35</v>
      </c>
      <c r="N135" s="216" t="s">
        <v>47</v>
      </c>
      <c r="O135" s="64"/>
      <c r="P135" s="172">
        <f>O135*H135</f>
        <v>0</v>
      </c>
      <c r="Q135" s="172">
        <v>0</v>
      </c>
      <c r="R135" s="172">
        <f>Q135*H135</f>
        <v>0</v>
      </c>
      <c r="S135" s="172">
        <v>0</v>
      </c>
      <c r="T135" s="173">
        <f>S135*H135</f>
        <v>0</v>
      </c>
      <c r="U135" s="34"/>
      <c r="V135" s="34"/>
      <c r="W135" s="34"/>
      <c r="X135" s="34"/>
      <c r="Y135" s="34"/>
      <c r="Z135" s="34"/>
      <c r="AA135" s="34"/>
      <c r="AB135" s="34"/>
      <c r="AC135" s="34"/>
      <c r="AD135" s="34"/>
      <c r="AE135" s="34"/>
      <c r="AR135" s="174" t="s">
        <v>216</v>
      </c>
      <c r="AT135" s="174" t="s">
        <v>366</v>
      </c>
      <c r="AU135" s="174" t="s">
        <v>85</v>
      </c>
      <c r="AY135" s="17" t="s">
        <v>215</v>
      </c>
      <c r="BE135" s="175">
        <f>IF(N135="základní",J135,0)</f>
        <v>0</v>
      </c>
      <c r="BF135" s="175">
        <f>IF(N135="snížená",J135,0)</f>
        <v>0</v>
      </c>
      <c r="BG135" s="175">
        <f>IF(N135="zákl. přenesená",J135,0)</f>
        <v>0</v>
      </c>
      <c r="BH135" s="175">
        <f>IF(N135="sníž. přenesená",J135,0)</f>
        <v>0</v>
      </c>
      <c r="BI135" s="175">
        <f>IF(N135="nulová",J135,0)</f>
        <v>0</v>
      </c>
      <c r="BJ135" s="17" t="s">
        <v>83</v>
      </c>
      <c r="BK135" s="175">
        <f>ROUND(I135*H135,2)</f>
        <v>0</v>
      </c>
      <c r="BL135" s="17" t="s">
        <v>216</v>
      </c>
      <c r="BM135" s="174" t="s">
        <v>1291</v>
      </c>
    </row>
    <row r="136" spans="1:65" s="12" customFormat="1" x14ac:dyDescent="0.2">
      <c r="B136" s="181"/>
      <c r="C136" s="182"/>
      <c r="D136" s="176" t="s">
        <v>220</v>
      </c>
      <c r="E136" s="183" t="s">
        <v>35</v>
      </c>
      <c r="F136" s="184" t="s">
        <v>1292</v>
      </c>
      <c r="G136" s="182"/>
      <c r="H136" s="185">
        <v>23.6</v>
      </c>
      <c r="I136" s="186"/>
      <c r="J136" s="182"/>
      <c r="K136" s="182"/>
      <c r="L136" s="187"/>
      <c r="M136" s="188"/>
      <c r="N136" s="189"/>
      <c r="O136" s="189"/>
      <c r="P136" s="189"/>
      <c r="Q136" s="189"/>
      <c r="R136" s="189"/>
      <c r="S136" s="189"/>
      <c r="T136" s="190"/>
      <c r="AT136" s="191" t="s">
        <v>220</v>
      </c>
      <c r="AU136" s="191" t="s">
        <v>85</v>
      </c>
      <c r="AV136" s="12" t="s">
        <v>85</v>
      </c>
      <c r="AW136" s="12" t="s">
        <v>37</v>
      </c>
      <c r="AX136" s="12" t="s">
        <v>83</v>
      </c>
      <c r="AY136" s="191" t="s">
        <v>215</v>
      </c>
    </row>
    <row r="137" spans="1:65" s="2" customFormat="1" ht="44.25" customHeight="1" x14ac:dyDescent="0.2">
      <c r="A137" s="34"/>
      <c r="B137" s="35"/>
      <c r="C137" s="208" t="s">
        <v>299</v>
      </c>
      <c r="D137" s="208" t="s">
        <v>366</v>
      </c>
      <c r="E137" s="209" t="s">
        <v>837</v>
      </c>
      <c r="F137" s="210" t="s">
        <v>838</v>
      </c>
      <c r="G137" s="211" t="s">
        <v>347</v>
      </c>
      <c r="H137" s="212">
        <v>39.53</v>
      </c>
      <c r="I137" s="213"/>
      <c r="J137" s="214">
        <f>ROUND(I137*H137,2)</f>
        <v>0</v>
      </c>
      <c r="K137" s="210" t="s">
        <v>213</v>
      </c>
      <c r="L137" s="39"/>
      <c r="M137" s="215" t="s">
        <v>35</v>
      </c>
      <c r="N137" s="216" t="s">
        <v>47</v>
      </c>
      <c r="O137" s="64"/>
      <c r="P137" s="172">
        <f>O137*H137</f>
        <v>0</v>
      </c>
      <c r="Q137" s="172">
        <v>0</v>
      </c>
      <c r="R137" s="172">
        <f>Q137*H137</f>
        <v>0</v>
      </c>
      <c r="S137" s="172">
        <v>0</v>
      </c>
      <c r="T137" s="173">
        <f>S137*H137</f>
        <v>0</v>
      </c>
      <c r="U137" s="34"/>
      <c r="V137" s="34"/>
      <c r="W137" s="34"/>
      <c r="X137" s="34"/>
      <c r="Y137" s="34"/>
      <c r="Z137" s="34"/>
      <c r="AA137" s="34"/>
      <c r="AB137" s="34"/>
      <c r="AC137" s="34"/>
      <c r="AD137" s="34"/>
      <c r="AE137" s="34"/>
      <c r="AR137" s="174" t="s">
        <v>216</v>
      </c>
      <c r="AT137" s="174" t="s">
        <v>366</v>
      </c>
      <c r="AU137" s="174" t="s">
        <v>85</v>
      </c>
      <c r="AY137" s="17" t="s">
        <v>215</v>
      </c>
      <c r="BE137" s="175">
        <f>IF(N137="základní",J137,0)</f>
        <v>0</v>
      </c>
      <c r="BF137" s="175">
        <f>IF(N137="snížená",J137,0)</f>
        <v>0</v>
      </c>
      <c r="BG137" s="175">
        <f>IF(N137="zákl. přenesená",J137,0)</f>
        <v>0</v>
      </c>
      <c r="BH137" s="175">
        <f>IF(N137="sníž. přenesená",J137,0)</f>
        <v>0</v>
      </c>
      <c r="BI137" s="175">
        <f>IF(N137="nulová",J137,0)</f>
        <v>0</v>
      </c>
      <c r="BJ137" s="17" t="s">
        <v>83</v>
      </c>
      <c r="BK137" s="175">
        <f>ROUND(I137*H137,2)</f>
        <v>0</v>
      </c>
      <c r="BL137" s="17" t="s">
        <v>216</v>
      </c>
      <c r="BM137" s="174" t="s">
        <v>839</v>
      </c>
    </row>
    <row r="138" spans="1:65" s="12" customFormat="1" x14ac:dyDescent="0.2">
      <c r="B138" s="181"/>
      <c r="C138" s="182"/>
      <c r="D138" s="176" t="s">
        <v>220</v>
      </c>
      <c r="E138" s="183" t="s">
        <v>35</v>
      </c>
      <c r="F138" s="184" t="s">
        <v>1293</v>
      </c>
      <c r="G138" s="182"/>
      <c r="H138" s="185">
        <v>27.47</v>
      </c>
      <c r="I138" s="186"/>
      <c r="J138" s="182"/>
      <c r="K138" s="182"/>
      <c r="L138" s="187"/>
      <c r="M138" s="188"/>
      <c r="N138" s="189"/>
      <c r="O138" s="189"/>
      <c r="P138" s="189"/>
      <c r="Q138" s="189"/>
      <c r="R138" s="189"/>
      <c r="S138" s="189"/>
      <c r="T138" s="190"/>
      <c r="AT138" s="191" t="s">
        <v>220</v>
      </c>
      <c r="AU138" s="191" t="s">
        <v>85</v>
      </c>
      <c r="AV138" s="12" t="s">
        <v>85</v>
      </c>
      <c r="AW138" s="12" t="s">
        <v>37</v>
      </c>
      <c r="AX138" s="12" t="s">
        <v>76</v>
      </c>
      <c r="AY138" s="191" t="s">
        <v>215</v>
      </c>
    </row>
    <row r="139" spans="1:65" s="12" customFormat="1" x14ac:dyDescent="0.2">
      <c r="B139" s="181"/>
      <c r="C139" s="182"/>
      <c r="D139" s="176" t="s">
        <v>220</v>
      </c>
      <c r="E139" s="183" t="s">
        <v>35</v>
      </c>
      <c r="F139" s="184" t="s">
        <v>1294</v>
      </c>
      <c r="G139" s="182"/>
      <c r="H139" s="185">
        <v>12.06</v>
      </c>
      <c r="I139" s="186"/>
      <c r="J139" s="182"/>
      <c r="K139" s="182"/>
      <c r="L139" s="187"/>
      <c r="M139" s="188"/>
      <c r="N139" s="189"/>
      <c r="O139" s="189"/>
      <c r="P139" s="189"/>
      <c r="Q139" s="189"/>
      <c r="R139" s="189"/>
      <c r="S139" s="189"/>
      <c r="T139" s="190"/>
      <c r="AT139" s="191" t="s">
        <v>220</v>
      </c>
      <c r="AU139" s="191" t="s">
        <v>85</v>
      </c>
      <c r="AV139" s="12" t="s">
        <v>85</v>
      </c>
      <c r="AW139" s="12" t="s">
        <v>37</v>
      </c>
      <c r="AX139" s="12" t="s">
        <v>76</v>
      </c>
      <c r="AY139" s="191" t="s">
        <v>215</v>
      </c>
    </row>
    <row r="140" spans="1:65" s="14" customFormat="1" x14ac:dyDescent="0.2">
      <c r="B140" s="220"/>
      <c r="C140" s="221"/>
      <c r="D140" s="176" t="s">
        <v>220</v>
      </c>
      <c r="E140" s="222" t="s">
        <v>35</v>
      </c>
      <c r="F140" s="223" t="s">
        <v>616</v>
      </c>
      <c r="G140" s="221"/>
      <c r="H140" s="224">
        <v>39.53</v>
      </c>
      <c r="I140" s="225"/>
      <c r="J140" s="221"/>
      <c r="K140" s="221"/>
      <c r="L140" s="226"/>
      <c r="M140" s="231"/>
      <c r="N140" s="232"/>
      <c r="O140" s="232"/>
      <c r="P140" s="232"/>
      <c r="Q140" s="232"/>
      <c r="R140" s="232"/>
      <c r="S140" s="232"/>
      <c r="T140" s="233"/>
      <c r="AT140" s="230" t="s">
        <v>220</v>
      </c>
      <c r="AU140" s="230" t="s">
        <v>85</v>
      </c>
      <c r="AV140" s="14" t="s">
        <v>216</v>
      </c>
      <c r="AW140" s="14" t="s">
        <v>37</v>
      </c>
      <c r="AX140" s="14" t="s">
        <v>83</v>
      </c>
      <c r="AY140" s="230" t="s">
        <v>215</v>
      </c>
    </row>
    <row r="141" spans="1:65" s="2" customFormat="1" ht="36" x14ac:dyDescent="0.2">
      <c r="A141" s="34"/>
      <c r="B141" s="35"/>
      <c r="C141" s="208" t="s">
        <v>7</v>
      </c>
      <c r="D141" s="208" t="s">
        <v>366</v>
      </c>
      <c r="E141" s="209" t="s">
        <v>845</v>
      </c>
      <c r="F141" s="210" t="s">
        <v>846</v>
      </c>
      <c r="G141" s="211" t="s">
        <v>381</v>
      </c>
      <c r="H141" s="212">
        <v>36</v>
      </c>
      <c r="I141" s="213"/>
      <c r="J141" s="214">
        <f>ROUND(I141*H141,2)</f>
        <v>0</v>
      </c>
      <c r="K141" s="210" t="s">
        <v>213</v>
      </c>
      <c r="L141" s="39"/>
      <c r="M141" s="215" t="s">
        <v>35</v>
      </c>
      <c r="N141" s="216" t="s">
        <v>47</v>
      </c>
      <c r="O141" s="64"/>
      <c r="P141" s="172">
        <f>O141*H141</f>
        <v>0</v>
      </c>
      <c r="Q141" s="172">
        <v>0</v>
      </c>
      <c r="R141" s="172">
        <f>Q141*H141</f>
        <v>0</v>
      </c>
      <c r="S141" s="172">
        <v>0</v>
      </c>
      <c r="T141" s="173">
        <f>S141*H141</f>
        <v>0</v>
      </c>
      <c r="U141" s="34"/>
      <c r="V141" s="34"/>
      <c r="W141" s="34"/>
      <c r="X141" s="34"/>
      <c r="Y141" s="34"/>
      <c r="Z141" s="34"/>
      <c r="AA141" s="34"/>
      <c r="AB141" s="34"/>
      <c r="AC141" s="34"/>
      <c r="AD141" s="34"/>
      <c r="AE141" s="34"/>
      <c r="AR141" s="174" t="s">
        <v>216</v>
      </c>
      <c r="AT141" s="174" t="s">
        <v>366</v>
      </c>
      <c r="AU141" s="174" t="s">
        <v>85</v>
      </c>
      <c r="AY141" s="17" t="s">
        <v>215</v>
      </c>
      <c r="BE141" s="175">
        <f>IF(N141="základní",J141,0)</f>
        <v>0</v>
      </c>
      <c r="BF141" s="175">
        <f>IF(N141="snížená",J141,0)</f>
        <v>0</v>
      </c>
      <c r="BG141" s="175">
        <f>IF(N141="zákl. přenesená",J141,0)</f>
        <v>0</v>
      </c>
      <c r="BH141" s="175">
        <f>IF(N141="sníž. přenesená",J141,0)</f>
        <v>0</v>
      </c>
      <c r="BI141" s="175">
        <f>IF(N141="nulová",J141,0)</f>
        <v>0</v>
      </c>
      <c r="BJ141" s="17" t="s">
        <v>83</v>
      </c>
      <c r="BK141" s="175">
        <f>ROUND(I141*H141,2)</f>
        <v>0</v>
      </c>
      <c r="BL141" s="17" t="s">
        <v>216</v>
      </c>
      <c r="BM141" s="174" t="s">
        <v>847</v>
      </c>
    </row>
    <row r="142" spans="1:65" s="12" customFormat="1" x14ac:dyDescent="0.2">
      <c r="B142" s="181"/>
      <c r="C142" s="182"/>
      <c r="D142" s="176" t="s">
        <v>220</v>
      </c>
      <c r="E142" s="183" t="s">
        <v>35</v>
      </c>
      <c r="F142" s="184" t="s">
        <v>836</v>
      </c>
      <c r="G142" s="182"/>
      <c r="H142" s="185">
        <v>36</v>
      </c>
      <c r="I142" s="186"/>
      <c r="J142" s="182"/>
      <c r="K142" s="182"/>
      <c r="L142" s="187"/>
      <c r="M142" s="188"/>
      <c r="N142" s="189"/>
      <c r="O142" s="189"/>
      <c r="P142" s="189"/>
      <c r="Q142" s="189"/>
      <c r="R142" s="189"/>
      <c r="S142" s="189"/>
      <c r="T142" s="190"/>
      <c r="AT142" s="191" t="s">
        <v>220</v>
      </c>
      <c r="AU142" s="191" t="s">
        <v>85</v>
      </c>
      <c r="AV142" s="12" t="s">
        <v>85</v>
      </c>
      <c r="AW142" s="12" t="s">
        <v>37</v>
      </c>
      <c r="AX142" s="12" t="s">
        <v>83</v>
      </c>
      <c r="AY142" s="191" t="s">
        <v>215</v>
      </c>
    </row>
    <row r="143" spans="1:65" s="2" customFormat="1" ht="33" customHeight="1" x14ac:dyDescent="0.2">
      <c r="A143" s="34"/>
      <c r="B143" s="35"/>
      <c r="C143" s="208" t="s">
        <v>306</v>
      </c>
      <c r="D143" s="208" t="s">
        <v>366</v>
      </c>
      <c r="E143" s="209" t="s">
        <v>394</v>
      </c>
      <c r="F143" s="210" t="s">
        <v>395</v>
      </c>
      <c r="G143" s="211" t="s">
        <v>396</v>
      </c>
      <c r="H143" s="212">
        <v>0.125</v>
      </c>
      <c r="I143" s="213"/>
      <c r="J143" s="214">
        <f>ROUND(I143*H143,2)</f>
        <v>0</v>
      </c>
      <c r="K143" s="210" t="s">
        <v>213</v>
      </c>
      <c r="L143" s="39"/>
      <c r="M143" s="215" t="s">
        <v>35</v>
      </c>
      <c r="N143" s="216" t="s">
        <v>47</v>
      </c>
      <c r="O143" s="64"/>
      <c r="P143" s="172">
        <f>O143*H143</f>
        <v>0</v>
      </c>
      <c r="Q143" s="172">
        <v>0</v>
      </c>
      <c r="R143" s="172">
        <f>Q143*H143</f>
        <v>0</v>
      </c>
      <c r="S143" s="172">
        <v>0</v>
      </c>
      <c r="T143" s="173">
        <f>S143*H143</f>
        <v>0</v>
      </c>
      <c r="U143" s="34"/>
      <c r="V143" s="34"/>
      <c r="W143" s="34"/>
      <c r="X143" s="34"/>
      <c r="Y143" s="34"/>
      <c r="Z143" s="34"/>
      <c r="AA143" s="34"/>
      <c r="AB143" s="34"/>
      <c r="AC143" s="34"/>
      <c r="AD143" s="34"/>
      <c r="AE143" s="34"/>
      <c r="AR143" s="174" t="s">
        <v>216</v>
      </c>
      <c r="AT143" s="174" t="s">
        <v>366</v>
      </c>
      <c r="AU143" s="174" t="s">
        <v>85</v>
      </c>
      <c r="AY143" s="17" t="s">
        <v>215</v>
      </c>
      <c r="BE143" s="175">
        <f>IF(N143="základní",J143,0)</f>
        <v>0</v>
      </c>
      <c r="BF143" s="175">
        <f>IF(N143="snížená",J143,0)</f>
        <v>0</v>
      </c>
      <c r="BG143" s="175">
        <f>IF(N143="zákl. přenesená",J143,0)</f>
        <v>0</v>
      </c>
      <c r="BH143" s="175">
        <f>IF(N143="sníž. přenesená",J143,0)</f>
        <v>0</v>
      </c>
      <c r="BI143" s="175">
        <f>IF(N143="nulová",J143,0)</f>
        <v>0</v>
      </c>
      <c r="BJ143" s="17" t="s">
        <v>83</v>
      </c>
      <c r="BK143" s="175">
        <f>ROUND(I143*H143,2)</f>
        <v>0</v>
      </c>
      <c r="BL143" s="17" t="s">
        <v>216</v>
      </c>
      <c r="BM143" s="174" t="s">
        <v>397</v>
      </c>
    </row>
    <row r="144" spans="1:65" s="12" customFormat="1" x14ac:dyDescent="0.2">
      <c r="B144" s="181"/>
      <c r="C144" s="182"/>
      <c r="D144" s="176" t="s">
        <v>220</v>
      </c>
      <c r="E144" s="183" t="s">
        <v>35</v>
      </c>
      <c r="F144" s="184" t="s">
        <v>1295</v>
      </c>
      <c r="G144" s="182"/>
      <c r="H144" s="185">
        <v>0.125</v>
      </c>
      <c r="I144" s="186"/>
      <c r="J144" s="182"/>
      <c r="K144" s="182"/>
      <c r="L144" s="187"/>
      <c r="M144" s="188"/>
      <c r="N144" s="189"/>
      <c r="O144" s="189"/>
      <c r="P144" s="189"/>
      <c r="Q144" s="189"/>
      <c r="R144" s="189"/>
      <c r="S144" s="189"/>
      <c r="T144" s="190"/>
      <c r="AT144" s="191" t="s">
        <v>220</v>
      </c>
      <c r="AU144" s="191" t="s">
        <v>85</v>
      </c>
      <c r="AV144" s="12" t="s">
        <v>85</v>
      </c>
      <c r="AW144" s="12" t="s">
        <v>37</v>
      </c>
      <c r="AX144" s="12" t="s">
        <v>83</v>
      </c>
      <c r="AY144" s="191" t="s">
        <v>215</v>
      </c>
    </row>
    <row r="145" spans="1:65" s="2" customFormat="1" ht="24" x14ac:dyDescent="0.2">
      <c r="A145" s="34"/>
      <c r="B145" s="35"/>
      <c r="C145" s="208" t="s">
        <v>311</v>
      </c>
      <c r="D145" s="208" t="s">
        <v>366</v>
      </c>
      <c r="E145" s="209" t="s">
        <v>426</v>
      </c>
      <c r="F145" s="210" t="s">
        <v>427</v>
      </c>
      <c r="G145" s="211" t="s">
        <v>212</v>
      </c>
      <c r="H145" s="212">
        <v>14</v>
      </c>
      <c r="I145" s="213"/>
      <c r="J145" s="214">
        <f>ROUND(I145*H145,2)</f>
        <v>0</v>
      </c>
      <c r="K145" s="210" t="s">
        <v>213</v>
      </c>
      <c r="L145" s="39"/>
      <c r="M145" s="215" t="s">
        <v>35</v>
      </c>
      <c r="N145" s="216" t="s">
        <v>47</v>
      </c>
      <c r="O145" s="64"/>
      <c r="P145" s="172">
        <f>O145*H145</f>
        <v>0</v>
      </c>
      <c r="Q145" s="172">
        <v>0</v>
      </c>
      <c r="R145" s="172">
        <f>Q145*H145</f>
        <v>0</v>
      </c>
      <c r="S145" s="172">
        <v>0</v>
      </c>
      <c r="T145" s="173">
        <f>S145*H145</f>
        <v>0</v>
      </c>
      <c r="U145" s="34"/>
      <c r="V145" s="34"/>
      <c r="W145" s="34"/>
      <c r="X145" s="34"/>
      <c r="Y145" s="34"/>
      <c r="Z145" s="34"/>
      <c r="AA145" s="34"/>
      <c r="AB145" s="34"/>
      <c r="AC145" s="34"/>
      <c r="AD145" s="34"/>
      <c r="AE145" s="34"/>
      <c r="AR145" s="174" t="s">
        <v>216</v>
      </c>
      <c r="AT145" s="174" t="s">
        <v>366</v>
      </c>
      <c r="AU145" s="174" t="s">
        <v>85</v>
      </c>
      <c r="AY145" s="17" t="s">
        <v>215</v>
      </c>
      <c r="BE145" s="175">
        <f>IF(N145="základní",J145,0)</f>
        <v>0</v>
      </c>
      <c r="BF145" s="175">
        <f>IF(N145="snížená",J145,0)</f>
        <v>0</v>
      </c>
      <c r="BG145" s="175">
        <f>IF(N145="zákl. přenesená",J145,0)</f>
        <v>0</v>
      </c>
      <c r="BH145" s="175">
        <f>IF(N145="sníž. přenesená",J145,0)</f>
        <v>0</v>
      </c>
      <c r="BI145" s="175">
        <f>IF(N145="nulová",J145,0)</f>
        <v>0</v>
      </c>
      <c r="BJ145" s="17" t="s">
        <v>83</v>
      </c>
      <c r="BK145" s="175">
        <f>ROUND(I145*H145,2)</f>
        <v>0</v>
      </c>
      <c r="BL145" s="17" t="s">
        <v>216</v>
      </c>
      <c r="BM145" s="174" t="s">
        <v>428</v>
      </c>
    </row>
    <row r="146" spans="1:65" s="12" customFormat="1" x14ac:dyDescent="0.2">
      <c r="B146" s="181"/>
      <c r="C146" s="182"/>
      <c r="D146" s="176" t="s">
        <v>220</v>
      </c>
      <c r="E146" s="183" t="s">
        <v>35</v>
      </c>
      <c r="F146" s="184" t="s">
        <v>1296</v>
      </c>
      <c r="G146" s="182"/>
      <c r="H146" s="185">
        <v>14</v>
      </c>
      <c r="I146" s="186"/>
      <c r="J146" s="182"/>
      <c r="K146" s="182"/>
      <c r="L146" s="187"/>
      <c r="M146" s="188"/>
      <c r="N146" s="189"/>
      <c r="O146" s="189"/>
      <c r="P146" s="189"/>
      <c r="Q146" s="189"/>
      <c r="R146" s="189"/>
      <c r="S146" s="189"/>
      <c r="T146" s="190"/>
      <c r="AT146" s="191" t="s">
        <v>220</v>
      </c>
      <c r="AU146" s="191" t="s">
        <v>85</v>
      </c>
      <c r="AV146" s="12" t="s">
        <v>85</v>
      </c>
      <c r="AW146" s="12" t="s">
        <v>37</v>
      </c>
      <c r="AX146" s="12" t="s">
        <v>83</v>
      </c>
      <c r="AY146" s="191" t="s">
        <v>215</v>
      </c>
    </row>
    <row r="147" spans="1:65" s="2" customFormat="1" ht="48" x14ac:dyDescent="0.2">
      <c r="A147" s="34"/>
      <c r="B147" s="35"/>
      <c r="C147" s="208" t="s">
        <v>316</v>
      </c>
      <c r="D147" s="208" t="s">
        <v>366</v>
      </c>
      <c r="E147" s="209" t="s">
        <v>1297</v>
      </c>
      <c r="F147" s="210" t="s">
        <v>1298</v>
      </c>
      <c r="G147" s="211" t="s">
        <v>402</v>
      </c>
      <c r="H147" s="212">
        <v>350</v>
      </c>
      <c r="I147" s="213"/>
      <c r="J147" s="214">
        <f>ROUND(I147*H147,2)</f>
        <v>0</v>
      </c>
      <c r="K147" s="210" t="s">
        <v>213</v>
      </c>
      <c r="L147" s="39"/>
      <c r="M147" s="215" t="s">
        <v>35</v>
      </c>
      <c r="N147" s="216" t="s">
        <v>47</v>
      </c>
      <c r="O147" s="64"/>
      <c r="P147" s="172">
        <f>O147*H147</f>
        <v>0</v>
      </c>
      <c r="Q147" s="172">
        <v>0</v>
      </c>
      <c r="R147" s="172">
        <f>Q147*H147</f>
        <v>0</v>
      </c>
      <c r="S147" s="172">
        <v>0</v>
      </c>
      <c r="T147" s="173">
        <f>S147*H147</f>
        <v>0</v>
      </c>
      <c r="U147" s="34"/>
      <c r="V147" s="34"/>
      <c r="W147" s="34"/>
      <c r="X147" s="34"/>
      <c r="Y147" s="34"/>
      <c r="Z147" s="34"/>
      <c r="AA147" s="34"/>
      <c r="AB147" s="34"/>
      <c r="AC147" s="34"/>
      <c r="AD147" s="34"/>
      <c r="AE147" s="34"/>
      <c r="AR147" s="174" t="s">
        <v>216</v>
      </c>
      <c r="AT147" s="174" t="s">
        <v>366</v>
      </c>
      <c r="AU147" s="174" t="s">
        <v>85</v>
      </c>
      <c r="AY147" s="17" t="s">
        <v>215</v>
      </c>
      <c r="BE147" s="175">
        <f>IF(N147="základní",J147,0)</f>
        <v>0</v>
      </c>
      <c r="BF147" s="175">
        <f>IF(N147="snížená",J147,0)</f>
        <v>0</v>
      </c>
      <c r="BG147" s="175">
        <f>IF(N147="zákl. přenesená",J147,0)</f>
        <v>0</v>
      </c>
      <c r="BH147" s="175">
        <f>IF(N147="sníž. přenesená",J147,0)</f>
        <v>0</v>
      </c>
      <c r="BI147" s="175">
        <f>IF(N147="nulová",J147,0)</f>
        <v>0</v>
      </c>
      <c r="BJ147" s="17" t="s">
        <v>83</v>
      </c>
      <c r="BK147" s="175">
        <f>ROUND(I147*H147,2)</f>
        <v>0</v>
      </c>
      <c r="BL147" s="17" t="s">
        <v>216</v>
      </c>
      <c r="BM147" s="174" t="s">
        <v>1299</v>
      </c>
    </row>
    <row r="148" spans="1:65" s="12" customFormat="1" x14ac:dyDescent="0.2">
      <c r="B148" s="181"/>
      <c r="C148" s="182"/>
      <c r="D148" s="176" t="s">
        <v>220</v>
      </c>
      <c r="E148" s="183" t="s">
        <v>35</v>
      </c>
      <c r="F148" s="184" t="s">
        <v>1300</v>
      </c>
      <c r="G148" s="182"/>
      <c r="H148" s="185">
        <v>350</v>
      </c>
      <c r="I148" s="186"/>
      <c r="J148" s="182"/>
      <c r="K148" s="182"/>
      <c r="L148" s="187"/>
      <c r="M148" s="188"/>
      <c r="N148" s="189"/>
      <c r="O148" s="189"/>
      <c r="P148" s="189"/>
      <c r="Q148" s="189"/>
      <c r="R148" s="189"/>
      <c r="S148" s="189"/>
      <c r="T148" s="190"/>
      <c r="AT148" s="191" t="s">
        <v>220</v>
      </c>
      <c r="AU148" s="191" t="s">
        <v>85</v>
      </c>
      <c r="AV148" s="12" t="s">
        <v>85</v>
      </c>
      <c r="AW148" s="12" t="s">
        <v>37</v>
      </c>
      <c r="AX148" s="12" t="s">
        <v>83</v>
      </c>
      <c r="AY148" s="191" t="s">
        <v>215</v>
      </c>
    </row>
    <row r="149" spans="1:65" s="2" customFormat="1" ht="48" x14ac:dyDescent="0.2">
      <c r="A149" s="34"/>
      <c r="B149" s="35"/>
      <c r="C149" s="208" t="s">
        <v>321</v>
      </c>
      <c r="D149" s="208" t="s">
        <v>366</v>
      </c>
      <c r="E149" s="209" t="s">
        <v>1301</v>
      </c>
      <c r="F149" s="210" t="s">
        <v>1302</v>
      </c>
      <c r="G149" s="211" t="s">
        <v>402</v>
      </c>
      <c r="H149" s="212">
        <v>350</v>
      </c>
      <c r="I149" s="213"/>
      <c r="J149" s="214">
        <f>ROUND(I149*H149,2)</f>
        <v>0</v>
      </c>
      <c r="K149" s="210" t="s">
        <v>213</v>
      </c>
      <c r="L149" s="39"/>
      <c r="M149" s="215" t="s">
        <v>35</v>
      </c>
      <c r="N149" s="216" t="s">
        <v>47</v>
      </c>
      <c r="O149" s="64"/>
      <c r="P149" s="172">
        <f>O149*H149</f>
        <v>0</v>
      </c>
      <c r="Q149" s="172">
        <v>0</v>
      </c>
      <c r="R149" s="172">
        <f>Q149*H149</f>
        <v>0</v>
      </c>
      <c r="S149" s="172">
        <v>0</v>
      </c>
      <c r="T149" s="173">
        <f>S149*H149</f>
        <v>0</v>
      </c>
      <c r="U149" s="34"/>
      <c r="V149" s="34"/>
      <c r="W149" s="34"/>
      <c r="X149" s="34"/>
      <c r="Y149" s="34"/>
      <c r="Z149" s="34"/>
      <c r="AA149" s="34"/>
      <c r="AB149" s="34"/>
      <c r="AC149" s="34"/>
      <c r="AD149" s="34"/>
      <c r="AE149" s="34"/>
      <c r="AR149" s="174" t="s">
        <v>216</v>
      </c>
      <c r="AT149" s="174" t="s">
        <v>366</v>
      </c>
      <c r="AU149" s="174" t="s">
        <v>85</v>
      </c>
      <c r="AY149" s="17" t="s">
        <v>215</v>
      </c>
      <c r="BE149" s="175">
        <f>IF(N149="základní",J149,0)</f>
        <v>0</v>
      </c>
      <c r="BF149" s="175">
        <f>IF(N149="snížená",J149,0)</f>
        <v>0</v>
      </c>
      <c r="BG149" s="175">
        <f>IF(N149="zákl. přenesená",J149,0)</f>
        <v>0</v>
      </c>
      <c r="BH149" s="175">
        <f>IF(N149="sníž. přenesená",J149,0)</f>
        <v>0</v>
      </c>
      <c r="BI149" s="175">
        <f>IF(N149="nulová",J149,0)</f>
        <v>0</v>
      </c>
      <c r="BJ149" s="17" t="s">
        <v>83</v>
      </c>
      <c r="BK149" s="175">
        <f>ROUND(I149*H149,2)</f>
        <v>0</v>
      </c>
      <c r="BL149" s="17" t="s">
        <v>216</v>
      </c>
      <c r="BM149" s="174" t="s">
        <v>1303</v>
      </c>
    </row>
    <row r="150" spans="1:65" s="12" customFormat="1" x14ac:dyDescent="0.2">
      <c r="B150" s="181"/>
      <c r="C150" s="182"/>
      <c r="D150" s="176" t="s">
        <v>220</v>
      </c>
      <c r="E150" s="183" t="s">
        <v>35</v>
      </c>
      <c r="F150" s="184" t="s">
        <v>1300</v>
      </c>
      <c r="G150" s="182"/>
      <c r="H150" s="185">
        <v>350</v>
      </c>
      <c r="I150" s="186"/>
      <c r="J150" s="182"/>
      <c r="K150" s="182"/>
      <c r="L150" s="187"/>
      <c r="M150" s="188"/>
      <c r="N150" s="189"/>
      <c r="O150" s="189"/>
      <c r="P150" s="189"/>
      <c r="Q150" s="189"/>
      <c r="R150" s="189"/>
      <c r="S150" s="189"/>
      <c r="T150" s="190"/>
      <c r="AT150" s="191" t="s">
        <v>220</v>
      </c>
      <c r="AU150" s="191" t="s">
        <v>85</v>
      </c>
      <c r="AV150" s="12" t="s">
        <v>85</v>
      </c>
      <c r="AW150" s="12" t="s">
        <v>37</v>
      </c>
      <c r="AX150" s="12" t="s">
        <v>83</v>
      </c>
      <c r="AY150" s="191" t="s">
        <v>215</v>
      </c>
    </row>
    <row r="151" spans="1:65" s="2" customFormat="1" ht="55.5" customHeight="1" x14ac:dyDescent="0.2">
      <c r="A151" s="34"/>
      <c r="B151" s="35"/>
      <c r="C151" s="208" t="s">
        <v>326</v>
      </c>
      <c r="D151" s="208" t="s">
        <v>366</v>
      </c>
      <c r="E151" s="209" t="s">
        <v>436</v>
      </c>
      <c r="F151" s="210" t="s">
        <v>437</v>
      </c>
      <c r="G151" s="211" t="s">
        <v>438</v>
      </c>
      <c r="H151" s="212">
        <v>14</v>
      </c>
      <c r="I151" s="213"/>
      <c r="J151" s="214">
        <f>ROUND(I151*H151,2)</f>
        <v>0</v>
      </c>
      <c r="K151" s="210" t="s">
        <v>213</v>
      </c>
      <c r="L151" s="39"/>
      <c r="M151" s="215" t="s">
        <v>35</v>
      </c>
      <c r="N151" s="216" t="s">
        <v>47</v>
      </c>
      <c r="O151" s="64"/>
      <c r="P151" s="172">
        <f>O151*H151</f>
        <v>0</v>
      </c>
      <c r="Q151" s="172">
        <v>0</v>
      </c>
      <c r="R151" s="172">
        <f>Q151*H151</f>
        <v>0</v>
      </c>
      <c r="S151" s="172">
        <v>0</v>
      </c>
      <c r="T151" s="173">
        <f>S151*H151</f>
        <v>0</v>
      </c>
      <c r="U151" s="34"/>
      <c r="V151" s="34"/>
      <c r="W151" s="34"/>
      <c r="X151" s="34"/>
      <c r="Y151" s="34"/>
      <c r="Z151" s="34"/>
      <c r="AA151" s="34"/>
      <c r="AB151" s="34"/>
      <c r="AC151" s="34"/>
      <c r="AD151" s="34"/>
      <c r="AE151" s="34"/>
      <c r="AR151" s="174" t="s">
        <v>216</v>
      </c>
      <c r="AT151" s="174" t="s">
        <v>366</v>
      </c>
      <c r="AU151" s="174" t="s">
        <v>85</v>
      </c>
      <c r="AY151" s="17" t="s">
        <v>215</v>
      </c>
      <c r="BE151" s="175">
        <f>IF(N151="základní",J151,0)</f>
        <v>0</v>
      </c>
      <c r="BF151" s="175">
        <f>IF(N151="snížená",J151,0)</f>
        <v>0</v>
      </c>
      <c r="BG151" s="175">
        <f>IF(N151="zákl. přenesená",J151,0)</f>
        <v>0</v>
      </c>
      <c r="BH151" s="175">
        <f>IF(N151="sníž. přenesená",J151,0)</f>
        <v>0</v>
      </c>
      <c r="BI151" s="175">
        <f>IF(N151="nulová",J151,0)</f>
        <v>0</v>
      </c>
      <c r="BJ151" s="17" t="s">
        <v>83</v>
      </c>
      <c r="BK151" s="175">
        <f>ROUND(I151*H151,2)</f>
        <v>0</v>
      </c>
      <c r="BL151" s="17" t="s">
        <v>216</v>
      </c>
      <c r="BM151" s="174" t="s">
        <v>439</v>
      </c>
    </row>
    <row r="152" spans="1:65" s="12" customFormat="1" x14ac:dyDescent="0.2">
      <c r="B152" s="181"/>
      <c r="C152" s="182"/>
      <c r="D152" s="176" t="s">
        <v>220</v>
      </c>
      <c r="E152" s="183" t="s">
        <v>35</v>
      </c>
      <c r="F152" s="184" t="s">
        <v>1304</v>
      </c>
      <c r="G152" s="182"/>
      <c r="H152" s="185">
        <v>14</v>
      </c>
      <c r="I152" s="186"/>
      <c r="J152" s="182"/>
      <c r="K152" s="182"/>
      <c r="L152" s="187"/>
      <c r="M152" s="188"/>
      <c r="N152" s="189"/>
      <c r="O152" s="189"/>
      <c r="P152" s="189"/>
      <c r="Q152" s="189"/>
      <c r="R152" s="189"/>
      <c r="S152" s="189"/>
      <c r="T152" s="190"/>
      <c r="AT152" s="191" t="s">
        <v>220</v>
      </c>
      <c r="AU152" s="191" t="s">
        <v>85</v>
      </c>
      <c r="AV152" s="12" t="s">
        <v>85</v>
      </c>
      <c r="AW152" s="12" t="s">
        <v>37</v>
      </c>
      <c r="AX152" s="12" t="s">
        <v>83</v>
      </c>
      <c r="AY152" s="191" t="s">
        <v>215</v>
      </c>
    </row>
    <row r="153" spans="1:65" s="2" customFormat="1" ht="48" x14ac:dyDescent="0.2">
      <c r="A153" s="34"/>
      <c r="B153" s="35"/>
      <c r="C153" s="208" t="s">
        <v>330</v>
      </c>
      <c r="D153" s="208" t="s">
        <v>366</v>
      </c>
      <c r="E153" s="209" t="s">
        <v>852</v>
      </c>
      <c r="F153" s="210" t="s">
        <v>853</v>
      </c>
      <c r="G153" s="211" t="s">
        <v>438</v>
      </c>
      <c r="H153" s="212">
        <v>2</v>
      </c>
      <c r="I153" s="213"/>
      <c r="J153" s="214">
        <f>ROUND(I153*H153,2)</f>
        <v>0</v>
      </c>
      <c r="K153" s="210" t="s">
        <v>213</v>
      </c>
      <c r="L153" s="39"/>
      <c r="M153" s="215" t="s">
        <v>35</v>
      </c>
      <c r="N153" s="216" t="s">
        <v>47</v>
      </c>
      <c r="O153" s="64"/>
      <c r="P153" s="172">
        <f>O153*H153</f>
        <v>0</v>
      </c>
      <c r="Q153" s="172">
        <v>0</v>
      </c>
      <c r="R153" s="172">
        <f>Q153*H153</f>
        <v>0</v>
      </c>
      <c r="S153" s="172">
        <v>0</v>
      </c>
      <c r="T153" s="173">
        <f>S153*H153</f>
        <v>0</v>
      </c>
      <c r="U153" s="34"/>
      <c r="V153" s="34"/>
      <c r="W153" s="34"/>
      <c r="X153" s="34"/>
      <c r="Y153" s="34"/>
      <c r="Z153" s="34"/>
      <c r="AA153" s="34"/>
      <c r="AB153" s="34"/>
      <c r="AC153" s="34"/>
      <c r="AD153" s="34"/>
      <c r="AE153" s="34"/>
      <c r="AR153" s="174" t="s">
        <v>216</v>
      </c>
      <c r="AT153" s="174" t="s">
        <v>366</v>
      </c>
      <c r="AU153" s="174" t="s">
        <v>85</v>
      </c>
      <c r="AY153" s="17" t="s">
        <v>215</v>
      </c>
      <c r="BE153" s="175">
        <f>IF(N153="základní",J153,0)</f>
        <v>0</v>
      </c>
      <c r="BF153" s="175">
        <f>IF(N153="snížená",J153,0)</f>
        <v>0</v>
      </c>
      <c r="BG153" s="175">
        <f>IF(N153="zákl. přenesená",J153,0)</f>
        <v>0</v>
      </c>
      <c r="BH153" s="175">
        <f>IF(N153="sníž. přenesená",J153,0)</f>
        <v>0</v>
      </c>
      <c r="BI153" s="175">
        <f>IF(N153="nulová",J153,0)</f>
        <v>0</v>
      </c>
      <c r="BJ153" s="17" t="s">
        <v>83</v>
      </c>
      <c r="BK153" s="175">
        <f>ROUND(I153*H153,2)</f>
        <v>0</v>
      </c>
      <c r="BL153" s="17" t="s">
        <v>216</v>
      </c>
      <c r="BM153" s="174" t="s">
        <v>854</v>
      </c>
    </row>
    <row r="154" spans="1:65" s="12" customFormat="1" x14ac:dyDescent="0.2">
      <c r="B154" s="181"/>
      <c r="C154" s="182"/>
      <c r="D154" s="176" t="s">
        <v>220</v>
      </c>
      <c r="E154" s="183" t="s">
        <v>35</v>
      </c>
      <c r="F154" s="184" t="s">
        <v>822</v>
      </c>
      <c r="G154" s="182"/>
      <c r="H154" s="185">
        <v>2</v>
      </c>
      <c r="I154" s="186"/>
      <c r="J154" s="182"/>
      <c r="K154" s="182"/>
      <c r="L154" s="187"/>
      <c r="M154" s="188"/>
      <c r="N154" s="189"/>
      <c r="O154" s="189"/>
      <c r="P154" s="189"/>
      <c r="Q154" s="189"/>
      <c r="R154" s="189"/>
      <c r="S154" s="189"/>
      <c r="T154" s="190"/>
      <c r="AT154" s="191" t="s">
        <v>220</v>
      </c>
      <c r="AU154" s="191" t="s">
        <v>85</v>
      </c>
      <c r="AV154" s="12" t="s">
        <v>85</v>
      </c>
      <c r="AW154" s="12" t="s">
        <v>37</v>
      </c>
      <c r="AX154" s="12" t="s">
        <v>83</v>
      </c>
      <c r="AY154" s="191" t="s">
        <v>215</v>
      </c>
    </row>
    <row r="155" spans="1:65" s="2" customFormat="1" ht="33" customHeight="1" x14ac:dyDescent="0.2">
      <c r="A155" s="34"/>
      <c r="B155" s="35"/>
      <c r="C155" s="208" t="s">
        <v>335</v>
      </c>
      <c r="D155" s="208" t="s">
        <v>366</v>
      </c>
      <c r="E155" s="209" t="s">
        <v>1305</v>
      </c>
      <c r="F155" s="210" t="s">
        <v>1306</v>
      </c>
      <c r="G155" s="211" t="s">
        <v>402</v>
      </c>
      <c r="H155" s="212">
        <v>9.6</v>
      </c>
      <c r="I155" s="213"/>
      <c r="J155" s="214">
        <f>ROUND(I155*H155,2)</f>
        <v>0</v>
      </c>
      <c r="K155" s="210" t="s">
        <v>213</v>
      </c>
      <c r="L155" s="39"/>
      <c r="M155" s="215" t="s">
        <v>35</v>
      </c>
      <c r="N155" s="216" t="s">
        <v>47</v>
      </c>
      <c r="O155" s="64"/>
      <c r="P155" s="172">
        <f>O155*H155</f>
        <v>0</v>
      </c>
      <c r="Q155" s="172">
        <v>0</v>
      </c>
      <c r="R155" s="172">
        <f>Q155*H155</f>
        <v>0</v>
      </c>
      <c r="S155" s="172">
        <v>0</v>
      </c>
      <c r="T155" s="173">
        <f>S155*H155</f>
        <v>0</v>
      </c>
      <c r="U155" s="34"/>
      <c r="V155" s="34"/>
      <c r="W155" s="34"/>
      <c r="X155" s="34"/>
      <c r="Y155" s="34"/>
      <c r="Z155" s="34"/>
      <c r="AA155" s="34"/>
      <c r="AB155" s="34"/>
      <c r="AC155" s="34"/>
      <c r="AD155" s="34"/>
      <c r="AE155" s="34"/>
      <c r="AR155" s="174" t="s">
        <v>216</v>
      </c>
      <c r="AT155" s="174" t="s">
        <v>366</v>
      </c>
      <c r="AU155" s="174" t="s">
        <v>85</v>
      </c>
      <c r="AY155" s="17" t="s">
        <v>215</v>
      </c>
      <c r="BE155" s="175">
        <f>IF(N155="základní",J155,0)</f>
        <v>0</v>
      </c>
      <c r="BF155" s="175">
        <f>IF(N155="snížená",J155,0)</f>
        <v>0</v>
      </c>
      <c r="BG155" s="175">
        <f>IF(N155="zákl. přenesená",J155,0)</f>
        <v>0</v>
      </c>
      <c r="BH155" s="175">
        <f>IF(N155="sníž. přenesená",J155,0)</f>
        <v>0</v>
      </c>
      <c r="BI155" s="175">
        <f>IF(N155="nulová",J155,0)</f>
        <v>0</v>
      </c>
      <c r="BJ155" s="17" t="s">
        <v>83</v>
      </c>
      <c r="BK155" s="175">
        <f>ROUND(I155*H155,2)</f>
        <v>0</v>
      </c>
      <c r="BL155" s="17" t="s">
        <v>216</v>
      </c>
      <c r="BM155" s="174" t="s">
        <v>1307</v>
      </c>
    </row>
    <row r="156" spans="1:65" s="12" customFormat="1" x14ac:dyDescent="0.2">
      <c r="B156" s="181"/>
      <c r="C156" s="182"/>
      <c r="D156" s="176" t="s">
        <v>220</v>
      </c>
      <c r="E156" s="183" t="s">
        <v>35</v>
      </c>
      <c r="F156" s="184" t="s">
        <v>1220</v>
      </c>
      <c r="G156" s="182"/>
      <c r="H156" s="185">
        <v>9.6</v>
      </c>
      <c r="I156" s="186"/>
      <c r="J156" s="182"/>
      <c r="K156" s="182"/>
      <c r="L156" s="187"/>
      <c r="M156" s="188"/>
      <c r="N156" s="189"/>
      <c r="O156" s="189"/>
      <c r="P156" s="189"/>
      <c r="Q156" s="189"/>
      <c r="R156" s="189"/>
      <c r="S156" s="189"/>
      <c r="T156" s="190"/>
      <c r="AT156" s="191" t="s">
        <v>220</v>
      </c>
      <c r="AU156" s="191" t="s">
        <v>85</v>
      </c>
      <c r="AV156" s="12" t="s">
        <v>85</v>
      </c>
      <c r="AW156" s="12" t="s">
        <v>37</v>
      </c>
      <c r="AX156" s="12" t="s">
        <v>83</v>
      </c>
      <c r="AY156" s="191" t="s">
        <v>215</v>
      </c>
    </row>
    <row r="157" spans="1:65" s="2" customFormat="1" ht="24" x14ac:dyDescent="0.2">
      <c r="A157" s="34"/>
      <c r="B157" s="35"/>
      <c r="C157" s="208" t="s">
        <v>340</v>
      </c>
      <c r="D157" s="208" t="s">
        <v>366</v>
      </c>
      <c r="E157" s="209" t="s">
        <v>1308</v>
      </c>
      <c r="F157" s="210" t="s">
        <v>1309</v>
      </c>
      <c r="G157" s="211" t="s">
        <v>212</v>
      </c>
      <c r="H157" s="212">
        <v>2</v>
      </c>
      <c r="I157" s="213"/>
      <c r="J157" s="214">
        <f>ROUND(I157*H157,2)</f>
        <v>0</v>
      </c>
      <c r="K157" s="210" t="s">
        <v>213</v>
      </c>
      <c r="L157" s="39"/>
      <c r="M157" s="215" t="s">
        <v>35</v>
      </c>
      <c r="N157" s="216" t="s">
        <v>47</v>
      </c>
      <c r="O157" s="64"/>
      <c r="P157" s="172">
        <f>O157*H157</f>
        <v>0</v>
      </c>
      <c r="Q157" s="172">
        <v>0</v>
      </c>
      <c r="R157" s="172">
        <f>Q157*H157</f>
        <v>0</v>
      </c>
      <c r="S157" s="172">
        <v>0</v>
      </c>
      <c r="T157" s="173">
        <f>S157*H157</f>
        <v>0</v>
      </c>
      <c r="U157" s="34"/>
      <c r="V157" s="34"/>
      <c r="W157" s="34"/>
      <c r="X157" s="34"/>
      <c r="Y157" s="34"/>
      <c r="Z157" s="34"/>
      <c r="AA157" s="34"/>
      <c r="AB157" s="34"/>
      <c r="AC157" s="34"/>
      <c r="AD157" s="34"/>
      <c r="AE157" s="34"/>
      <c r="AR157" s="174" t="s">
        <v>216</v>
      </c>
      <c r="AT157" s="174" t="s">
        <v>366</v>
      </c>
      <c r="AU157" s="174" t="s">
        <v>85</v>
      </c>
      <c r="AY157" s="17" t="s">
        <v>215</v>
      </c>
      <c r="BE157" s="175">
        <f>IF(N157="základní",J157,0)</f>
        <v>0</v>
      </c>
      <c r="BF157" s="175">
        <f>IF(N157="snížená",J157,0)</f>
        <v>0</v>
      </c>
      <c r="BG157" s="175">
        <f>IF(N157="zákl. přenesená",J157,0)</f>
        <v>0</v>
      </c>
      <c r="BH157" s="175">
        <f>IF(N157="sníž. přenesená",J157,0)</f>
        <v>0</v>
      </c>
      <c r="BI157" s="175">
        <f>IF(N157="nulová",J157,0)</f>
        <v>0</v>
      </c>
      <c r="BJ157" s="17" t="s">
        <v>83</v>
      </c>
      <c r="BK157" s="175">
        <f>ROUND(I157*H157,2)</f>
        <v>0</v>
      </c>
      <c r="BL157" s="17" t="s">
        <v>216</v>
      </c>
      <c r="BM157" s="174" t="s">
        <v>1310</v>
      </c>
    </row>
    <row r="158" spans="1:65" s="12" customFormat="1" x14ac:dyDescent="0.2">
      <c r="B158" s="181"/>
      <c r="C158" s="182"/>
      <c r="D158" s="176" t="s">
        <v>220</v>
      </c>
      <c r="E158" s="183" t="s">
        <v>35</v>
      </c>
      <c r="F158" s="184" t="s">
        <v>822</v>
      </c>
      <c r="G158" s="182"/>
      <c r="H158" s="185">
        <v>2</v>
      </c>
      <c r="I158" s="186"/>
      <c r="J158" s="182"/>
      <c r="K158" s="182"/>
      <c r="L158" s="187"/>
      <c r="M158" s="188"/>
      <c r="N158" s="189"/>
      <c r="O158" s="189"/>
      <c r="P158" s="189"/>
      <c r="Q158" s="189"/>
      <c r="R158" s="189"/>
      <c r="S158" s="189"/>
      <c r="T158" s="190"/>
      <c r="AT158" s="191" t="s">
        <v>220</v>
      </c>
      <c r="AU158" s="191" t="s">
        <v>85</v>
      </c>
      <c r="AV158" s="12" t="s">
        <v>85</v>
      </c>
      <c r="AW158" s="12" t="s">
        <v>37</v>
      </c>
      <c r="AX158" s="12" t="s">
        <v>83</v>
      </c>
      <c r="AY158" s="191" t="s">
        <v>215</v>
      </c>
    </row>
    <row r="159" spans="1:65" s="2" customFormat="1" ht="60" x14ac:dyDescent="0.2">
      <c r="A159" s="34"/>
      <c r="B159" s="35"/>
      <c r="C159" s="208" t="s">
        <v>344</v>
      </c>
      <c r="D159" s="208" t="s">
        <v>366</v>
      </c>
      <c r="E159" s="209" t="s">
        <v>866</v>
      </c>
      <c r="F159" s="210" t="s">
        <v>867</v>
      </c>
      <c r="G159" s="211" t="s">
        <v>396</v>
      </c>
      <c r="H159" s="212">
        <v>0.25</v>
      </c>
      <c r="I159" s="213"/>
      <c r="J159" s="214">
        <f>ROUND(I159*H159,2)</f>
        <v>0</v>
      </c>
      <c r="K159" s="210" t="s">
        <v>213</v>
      </c>
      <c r="L159" s="39"/>
      <c r="M159" s="215" t="s">
        <v>35</v>
      </c>
      <c r="N159" s="216" t="s">
        <v>47</v>
      </c>
      <c r="O159" s="64"/>
      <c r="P159" s="172">
        <f>O159*H159</f>
        <v>0</v>
      </c>
      <c r="Q159" s="172">
        <v>0</v>
      </c>
      <c r="R159" s="172">
        <f>Q159*H159</f>
        <v>0</v>
      </c>
      <c r="S159" s="172">
        <v>0</v>
      </c>
      <c r="T159" s="173">
        <f>S159*H159</f>
        <v>0</v>
      </c>
      <c r="U159" s="34"/>
      <c r="V159" s="34"/>
      <c r="W159" s="34"/>
      <c r="X159" s="34"/>
      <c r="Y159" s="34"/>
      <c r="Z159" s="34"/>
      <c r="AA159" s="34"/>
      <c r="AB159" s="34"/>
      <c r="AC159" s="34"/>
      <c r="AD159" s="34"/>
      <c r="AE159" s="34"/>
      <c r="AR159" s="174" t="s">
        <v>216</v>
      </c>
      <c r="AT159" s="174" t="s">
        <v>366</v>
      </c>
      <c r="AU159" s="174" t="s">
        <v>85</v>
      </c>
      <c r="AY159" s="17" t="s">
        <v>215</v>
      </c>
      <c r="BE159" s="175">
        <f>IF(N159="základní",J159,0)</f>
        <v>0</v>
      </c>
      <c r="BF159" s="175">
        <f>IF(N159="snížená",J159,0)</f>
        <v>0</v>
      </c>
      <c r="BG159" s="175">
        <f>IF(N159="zákl. přenesená",J159,0)</f>
        <v>0</v>
      </c>
      <c r="BH159" s="175">
        <f>IF(N159="sníž. přenesená",J159,0)</f>
        <v>0</v>
      </c>
      <c r="BI159" s="175">
        <f>IF(N159="nulová",J159,0)</f>
        <v>0</v>
      </c>
      <c r="BJ159" s="17" t="s">
        <v>83</v>
      </c>
      <c r="BK159" s="175">
        <f>ROUND(I159*H159,2)</f>
        <v>0</v>
      </c>
      <c r="BL159" s="17" t="s">
        <v>216</v>
      </c>
      <c r="BM159" s="174" t="s">
        <v>868</v>
      </c>
    </row>
    <row r="160" spans="1:65" s="12" customFormat="1" x14ac:dyDescent="0.2">
      <c r="B160" s="181"/>
      <c r="C160" s="182"/>
      <c r="D160" s="176" t="s">
        <v>220</v>
      </c>
      <c r="E160" s="183" t="s">
        <v>35</v>
      </c>
      <c r="F160" s="184" t="s">
        <v>1311</v>
      </c>
      <c r="G160" s="182"/>
      <c r="H160" s="185">
        <v>0.25</v>
      </c>
      <c r="I160" s="186"/>
      <c r="J160" s="182"/>
      <c r="K160" s="182"/>
      <c r="L160" s="187"/>
      <c r="M160" s="188"/>
      <c r="N160" s="189"/>
      <c r="O160" s="189"/>
      <c r="P160" s="189"/>
      <c r="Q160" s="189"/>
      <c r="R160" s="189"/>
      <c r="S160" s="189"/>
      <c r="T160" s="190"/>
      <c r="AT160" s="191" t="s">
        <v>220</v>
      </c>
      <c r="AU160" s="191" t="s">
        <v>85</v>
      </c>
      <c r="AV160" s="12" t="s">
        <v>85</v>
      </c>
      <c r="AW160" s="12" t="s">
        <v>37</v>
      </c>
      <c r="AX160" s="12" t="s">
        <v>83</v>
      </c>
      <c r="AY160" s="191" t="s">
        <v>215</v>
      </c>
    </row>
    <row r="161" spans="1:65" s="2" customFormat="1" ht="24" x14ac:dyDescent="0.2">
      <c r="A161" s="34"/>
      <c r="B161" s="35"/>
      <c r="C161" s="208" t="s">
        <v>350</v>
      </c>
      <c r="D161" s="208" t="s">
        <v>366</v>
      </c>
      <c r="E161" s="209" t="s">
        <v>666</v>
      </c>
      <c r="F161" s="210" t="s">
        <v>667</v>
      </c>
      <c r="G161" s="211" t="s">
        <v>212</v>
      </c>
      <c r="H161" s="212">
        <v>60</v>
      </c>
      <c r="I161" s="213"/>
      <c r="J161" s="214">
        <f>ROUND(I161*H161,2)</f>
        <v>0</v>
      </c>
      <c r="K161" s="210" t="s">
        <v>213</v>
      </c>
      <c r="L161" s="39"/>
      <c r="M161" s="215" t="s">
        <v>35</v>
      </c>
      <c r="N161" s="216" t="s">
        <v>47</v>
      </c>
      <c r="O161" s="64"/>
      <c r="P161" s="172">
        <f>O161*H161</f>
        <v>0</v>
      </c>
      <c r="Q161" s="172">
        <v>0</v>
      </c>
      <c r="R161" s="172">
        <f>Q161*H161</f>
        <v>0</v>
      </c>
      <c r="S161" s="172">
        <v>0</v>
      </c>
      <c r="T161" s="173">
        <f>S161*H161</f>
        <v>0</v>
      </c>
      <c r="U161" s="34"/>
      <c r="V161" s="34"/>
      <c r="W161" s="34"/>
      <c r="X161" s="34"/>
      <c r="Y161" s="34"/>
      <c r="Z161" s="34"/>
      <c r="AA161" s="34"/>
      <c r="AB161" s="34"/>
      <c r="AC161" s="34"/>
      <c r="AD161" s="34"/>
      <c r="AE161" s="34"/>
      <c r="AR161" s="174" t="s">
        <v>216</v>
      </c>
      <c r="AT161" s="174" t="s">
        <v>366</v>
      </c>
      <c r="AU161" s="174" t="s">
        <v>85</v>
      </c>
      <c r="AY161" s="17" t="s">
        <v>215</v>
      </c>
      <c r="BE161" s="175">
        <f>IF(N161="základní",J161,0)</f>
        <v>0</v>
      </c>
      <c r="BF161" s="175">
        <f>IF(N161="snížená",J161,0)</f>
        <v>0</v>
      </c>
      <c r="BG161" s="175">
        <f>IF(N161="zákl. přenesená",J161,0)</f>
        <v>0</v>
      </c>
      <c r="BH161" s="175">
        <f>IF(N161="sníž. přenesená",J161,0)</f>
        <v>0</v>
      </c>
      <c r="BI161" s="175">
        <f>IF(N161="nulová",J161,0)</f>
        <v>0</v>
      </c>
      <c r="BJ161" s="17" t="s">
        <v>83</v>
      </c>
      <c r="BK161" s="175">
        <f>ROUND(I161*H161,2)</f>
        <v>0</v>
      </c>
      <c r="BL161" s="17" t="s">
        <v>216</v>
      </c>
      <c r="BM161" s="174" t="s">
        <v>1312</v>
      </c>
    </row>
    <row r="162" spans="1:65" s="12" customFormat="1" x14ac:dyDescent="0.2">
      <c r="B162" s="181"/>
      <c r="C162" s="182"/>
      <c r="D162" s="176" t="s">
        <v>220</v>
      </c>
      <c r="E162" s="183" t="s">
        <v>35</v>
      </c>
      <c r="F162" s="184" t="s">
        <v>1271</v>
      </c>
      <c r="G162" s="182"/>
      <c r="H162" s="185">
        <v>60</v>
      </c>
      <c r="I162" s="186"/>
      <c r="J162" s="182"/>
      <c r="K162" s="182"/>
      <c r="L162" s="187"/>
      <c r="M162" s="188"/>
      <c r="N162" s="189"/>
      <c r="O162" s="189"/>
      <c r="P162" s="189"/>
      <c r="Q162" s="189"/>
      <c r="R162" s="189"/>
      <c r="S162" s="189"/>
      <c r="T162" s="190"/>
      <c r="AT162" s="191" t="s">
        <v>220</v>
      </c>
      <c r="AU162" s="191" t="s">
        <v>85</v>
      </c>
      <c r="AV162" s="12" t="s">
        <v>85</v>
      </c>
      <c r="AW162" s="12" t="s">
        <v>37</v>
      </c>
      <c r="AX162" s="12" t="s">
        <v>83</v>
      </c>
      <c r="AY162" s="191" t="s">
        <v>215</v>
      </c>
    </row>
    <row r="163" spans="1:65" s="2" customFormat="1" ht="33" customHeight="1" x14ac:dyDescent="0.2">
      <c r="A163" s="34"/>
      <c r="B163" s="35"/>
      <c r="C163" s="208" t="s">
        <v>356</v>
      </c>
      <c r="D163" s="208" t="s">
        <v>366</v>
      </c>
      <c r="E163" s="209" t="s">
        <v>1313</v>
      </c>
      <c r="F163" s="210" t="s">
        <v>1314</v>
      </c>
      <c r="G163" s="211" t="s">
        <v>347</v>
      </c>
      <c r="H163" s="212">
        <v>11.7</v>
      </c>
      <c r="I163" s="213"/>
      <c r="J163" s="214">
        <f>ROUND(I163*H163,2)</f>
        <v>0</v>
      </c>
      <c r="K163" s="210" t="s">
        <v>213</v>
      </c>
      <c r="L163" s="39"/>
      <c r="M163" s="215" t="s">
        <v>35</v>
      </c>
      <c r="N163" s="216" t="s">
        <v>47</v>
      </c>
      <c r="O163" s="64"/>
      <c r="P163" s="172">
        <f>O163*H163</f>
        <v>0</v>
      </c>
      <c r="Q163" s="172">
        <v>0</v>
      </c>
      <c r="R163" s="172">
        <f>Q163*H163</f>
        <v>0</v>
      </c>
      <c r="S163" s="172">
        <v>0</v>
      </c>
      <c r="T163" s="173">
        <f>S163*H163</f>
        <v>0</v>
      </c>
      <c r="U163" s="34"/>
      <c r="V163" s="34"/>
      <c r="W163" s="34"/>
      <c r="X163" s="34"/>
      <c r="Y163" s="34"/>
      <c r="Z163" s="34"/>
      <c r="AA163" s="34"/>
      <c r="AB163" s="34"/>
      <c r="AC163" s="34"/>
      <c r="AD163" s="34"/>
      <c r="AE163" s="34"/>
      <c r="AR163" s="174" t="s">
        <v>216</v>
      </c>
      <c r="AT163" s="174" t="s">
        <v>366</v>
      </c>
      <c r="AU163" s="174" t="s">
        <v>85</v>
      </c>
      <c r="AY163" s="17" t="s">
        <v>215</v>
      </c>
      <c r="BE163" s="175">
        <f>IF(N163="základní",J163,0)</f>
        <v>0</v>
      </c>
      <c r="BF163" s="175">
        <f>IF(N163="snížená",J163,0)</f>
        <v>0</v>
      </c>
      <c r="BG163" s="175">
        <f>IF(N163="zákl. přenesená",J163,0)</f>
        <v>0</v>
      </c>
      <c r="BH163" s="175">
        <f>IF(N163="sníž. přenesená",J163,0)</f>
        <v>0</v>
      </c>
      <c r="BI163" s="175">
        <f>IF(N163="nulová",J163,0)</f>
        <v>0</v>
      </c>
      <c r="BJ163" s="17" t="s">
        <v>83</v>
      </c>
      <c r="BK163" s="175">
        <f>ROUND(I163*H163,2)</f>
        <v>0</v>
      </c>
      <c r="BL163" s="17" t="s">
        <v>216</v>
      </c>
      <c r="BM163" s="174" t="s">
        <v>1315</v>
      </c>
    </row>
    <row r="164" spans="1:65" s="12" customFormat="1" x14ac:dyDescent="0.2">
      <c r="B164" s="181"/>
      <c r="C164" s="182"/>
      <c r="D164" s="176" t="s">
        <v>220</v>
      </c>
      <c r="E164" s="183" t="s">
        <v>35</v>
      </c>
      <c r="F164" s="184" t="s">
        <v>1280</v>
      </c>
      <c r="G164" s="182"/>
      <c r="H164" s="185">
        <v>11.7</v>
      </c>
      <c r="I164" s="186"/>
      <c r="J164" s="182"/>
      <c r="K164" s="182"/>
      <c r="L164" s="187"/>
      <c r="M164" s="188"/>
      <c r="N164" s="189"/>
      <c r="O164" s="189"/>
      <c r="P164" s="189"/>
      <c r="Q164" s="189"/>
      <c r="R164" s="189"/>
      <c r="S164" s="189"/>
      <c r="T164" s="190"/>
      <c r="AT164" s="191" t="s">
        <v>220</v>
      </c>
      <c r="AU164" s="191" t="s">
        <v>85</v>
      </c>
      <c r="AV164" s="12" t="s">
        <v>85</v>
      </c>
      <c r="AW164" s="12" t="s">
        <v>37</v>
      </c>
      <c r="AX164" s="12" t="s">
        <v>83</v>
      </c>
      <c r="AY164" s="191" t="s">
        <v>215</v>
      </c>
    </row>
    <row r="165" spans="1:65" s="2" customFormat="1" ht="33" customHeight="1" x14ac:dyDescent="0.2">
      <c r="A165" s="34"/>
      <c r="B165" s="35"/>
      <c r="C165" s="208" t="s">
        <v>365</v>
      </c>
      <c r="D165" s="208" t="s">
        <v>366</v>
      </c>
      <c r="E165" s="209" t="s">
        <v>1316</v>
      </c>
      <c r="F165" s="210" t="s">
        <v>1317</v>
      </c>
      <c r="G165" s="211" t="s">
        <v>402</v>
      </c>
      <c r="H165" s="212">
        <v>18</v>
      </c>
      <c r="I165" s="213"/>
      <c r="J165" s="214">
        <f>ROUND(I165*H165,2)</f>
        <v>0</v>
      </c>
      <c r="K165" s="210" t="s">
        <v>213</v>
      </c>
      <c r="L165" s="39"/>
      <c r="M165" s="215" t="s">
        <v>35</v>
      </c>
      <c r="N165" s="216" t="s">
        <v>47</v>
      </c>
      <c r="O165" s="64"/>
      <c r="P165" s="172">
        <f>O165*H165</f>
        <v>0</v>
      </c>
      <c r="Q165" s="172">
        <v>0</v>
      </c>
      <c r="R165" s="172">
        <f>Q165*H165</f>
        <v>0</v>
      </c>
      <c r="S165" s="172">
        <v>0</v>
      </c>
      <c r="T165" s="173">
        <f>S165*H165</f>
        <v>0</v>
      </c>
      <c r="U165" s="34"/>
      <c r="V165" s="34"/>
      <c r="W165" s="34"/>
      <c r="X165" s="34"/>
      <c r="Y165" s="34"/>
      <c r="Z165" s="34"/>
      <c r="AA165" s="34"/>
      <c r="AB165" s="34"/>
      <c r="AC165" s="34"/>
      <c r="AD165" s="34"/>
      <c r="AE165" s="34"/>
      <c r="AR165" s="174" t="s">
        <v>216</v>
      </c>
      <c r="AT165" s="174" t="s">
        <v>366</v>
      </c>
      <c r="AU165" s="174" t="s">
        <v>85</v>
      </c>
      <c r="AY165" s="17" t="s">
        <v>215</v>
      </c>
      <c r="BE165" s="175">
        <f>IF(N165="základní",J165,0)</f>
        <v>0</v>
      </c>
      <c r="BF165" s="175">
        <f>IF(N165="snížená",J165,0)</f>
        <v>0</v>
      </c>
      <c r="BG165" s="175">
        <f>IF(N165="zákl. přenesená",J165,0)</f>
        <v>0</v>
      </c>
      <c r="BH165" s="175">
        <f>IF(N165="sníž. přenesená",J165,0)</f>
        <v>0</v>
      </c>
      <c r="BI165" s="175">
        <f>IF(N165="nulová",J165,0)</f>
        <v>0</v>
      </c>
      <c r="BJ165" s="17" t="s">
        <v>83</v>
      </c>
      <c r="BK165" s="175">
        <f>ROUND(I165*H165,2)</f>
        <v>0</v>
      </c>
      <c r="BL165" s="17" t="s">
        <v>216</v>
      </c>
      <c r="BM165" s="174" t="s">
        <v>1318</v>
      </c>
    </row>
    <row r="166" spans="1:65" s="12" customFormat="1" x14ac:dyDescent="0.2">
      <c r="B166" s="181"/>
      <c r="C166" s="182"/>
      <c r="D166" s="176" t="s">
        <v>220</v>
      </c>
      <c r="E166" s="183" t="s">
        <v>35</v>
      </c>
      <c r="F166" s="184" t="s">
        <v>440</v>
      </c>
      <c r="G166" s="182"/>
      <c r="H166" s="185">
        <v>18</v>
      </c>
      <c r="I166" s="186"/>
      <c r="J166" s="182"/>
      <c r="K166" s="182"/>
      <c r="L166" s="187"/>
      <c r="M166" s="188"/>
      <c r="N166" s="189"/>
      <c r="O166" s="189"/>
      <c r="P166" s="189"/>
      <c r="Q166" s="189"/>
      <c r="R166" s="189"/>
      <c r="S166" s="189"/>
      <c r="T166" s="190"/>
      <c r="AT166" s="191" t="s">
        <v>220</v>
      </c>
      <c r="AU166" s="191" t="s">
        <v>85</v>
      </c>
      <c r="AV166" s="12" t="s">
        <v>85</v>
      </c>
      <c r="AW166" s="12" t="s">
        <v>37</v>
      </c>
      <c r="AX166" s="12" t="s">
        <v>83</v>
      </c>
      <c r="AY166" s="191" t="s">
        <v>215</v>
      </c>
    </row>
    <row r="167" spans="1:65" s="2" customFormat="1" ht="24" x14ac:dyDescent="0.2">
      <c r="A167" s="34"/>
      <c r="B167" s="35"/>
      <c r="C167" s="208" t="s">
        <v>373</v>
      </c>
      <c r="D167" s="208" t="s">
        <v>366</v>
      </c>
      <c r="E167" s="209" t="s">
        <v>480</v>
      </c>
      <c r="F167" s="210" t="s">
        <v>481</v>
      </c>
      <c r="G167" s="211" t="s">
        <v>353</v>
      </c>
      <c r="H167" s="212">
        <v>0.36399999999999999</v>
      </c>
      <c r="I167" s="213"/>
      <c r="J167" s="214">
        <f>ROUND(I167*H167,2)</f>
        <v>0</v>
      </c>
      <c r="K167" s="210" t="s">
        <v>213</v>
      </c>
      <c r="L167" s="39"/>
      <c r="M167" s="215" t="s">
        <v>35</v>
      </c>
      <c r="N167" s="216" t="s">
        <v>47</v>
      </c>
      <c r="O167" s="64"/>
      <c r="P167" s="172">
        <f>O167*H167</f>
        <v>0</v>
      </c>
      <c r="Q167" s="172">
        <v>0</v>
      </c>
      <c r="R167" s="172">
        <f>Q167*H167</f>
        <v>0</v>
      </c>
      <c r="S167" s="172">
        <v>0</v>
      </c>
      <c r="T167" s="173">
        <f>S167*H167</f>
        <v>0</v>
      </c>
      <c r="U167" s="34"/>
      <c r="V167" s="34"/>
      <c r="W167" s="34"/>
      <c r="X167" s="34"/>
      <c r="Y167" s="34"/>
      <c r="Z167" s="34"/>
      <c r="AA167" s="34"/>
      <c r="AB167" s="34"/>
      <c r="AC167" s="34"/>
      <c r="AD167" s="34"/>
      <c r="AE167" s="34"/>
      <c r="AR167" s="174" t="s">
        <v>216</v>
      </c>
      <c r="AT167" s="174" t="s">
        <v>366</v>
      </c>
      <c r="AU167" s="174" t="s">
        <v>85</v>
      </c>
      <c r="AY167" s="17" t="s">
        <v>215</v>
      </c>
      <c r="BE167" s="175">
        <f>IF(N167="základní",J167,0)</f>
        <v>0</v>
      </c>
      <c r="BF167" s="175">
        <f>IF(N167="snížená",J167,0)</f>
        <v>0</v>
      </c>
      <c r="BG167" s="175">
        <f>IF(N167="zákl. přenesená",J167,0)</f>
        <v>0</v>
      </c>
      <c r="BH167" s="175">
        <f>IF(N167="sníž. přenesená",J167,0)</f>
        <v>0</v>
      </c>
      <c r="BI167" s="175">
        <f>IF(N167="nulová",J167,0)</f>
        <v>0</v>
      </c>
      <c r="BJ167" s="17" t="s">
        <v>83</v>
      </c>
      <c r="BK167" s="175">
        <f>ROUND(I167*H167,2)</f>
        <v>0</v>
      </c>
      <c r="BL167" s="17" t="s">
        <v>216</v>
      </c>
      <c r="BM167" s="174" t="s">
        <v>871</v>
      </c>
    </row>
    <row r="168" spans="1:65" s="12" customFormat="1" x14ac:dyDescent="0.2">
      <c r="B168" s="181"/>
      <c r="C168" s="182"/>
      <c r="D168" s="176" t="s">
        <v>220</v>
      </c>
      <c r="E168" s="183" t="s">
        <v>35</v>
      </c>
      <c r="F168" s="184" t="s">
        <v>1319</v>
      </c>
      <c r="G168" s="182"/>
      <c r="H168" s="185">
        <v>0.36399999999999999</v>
      </c>
      <c r="I168" s="186"/>
      <c r="J168" s="182"/>
      <c r="K168" s="182"/>
      <c r="L168" s="187"/>
      <c r="M168" s="188"/>
      <c r="N168" s="189"/>
      <c r="O168" s="189"/>
      <c r="P168" s="189"/>
      <c r="Q168" s="189"/>
      <c r="R168" s="189"/>
      <c r="S168" s="189"/>
      <c r="T168" s="190"/>
      <c r="AT168" s="191" t="s">
        <v>220</v>
      </c>
      <c r="AU168" s="191" t="s">
        <v>85</v>
      </c>
      <c r="AV168" s="12" t="s">
        <v>85</v>
      </c>
      <c r="AW168" s="12" t="s">
        <v>37</v>
      </c>
      <c r="AX168" s="12" t="s">
        <v>83</v>
      </c>
      <c r="AY168" s="191" t="s">
        <v>215</v>
      </c>
    </row>
    <row r="169" spans="1:65" s="13" customFormat="1" ht="25.9" customHeight="1" x14ac:dyDescent="0.2">
      <c r="B169" s="192"/>
      <c r="C169" s="193"/>
      <c r="D169" s="194" t="s">
        <v>75</v>
      </c>
      <c r="E169" s="195" t="s">
        <v>490</v>
      </c>
      <c r="F169" s="195" t="s">
        <v>491</v>
      </c>
      <c r="G169" s="193"/>
      <c r="H169" s="193"/>
      <c r="I169" s="196"/>
      <c r="J169" s="197">
        <f>BK169</f>
        <v>0</v>
      </c>
      <c r="K169" s="193"/>
      <c r="L169" s="198"/>
      <c r="M169" s="199"/>
      <c r="N169" s="200"/>
      <c r="O169" s="200"/>
      <c r="P169" s="201">
        <f>SUM(P170:P221)</f>
        <v>0</v>
      </c>
      <c r="Q169" s="200"/>
      <c r="R169" s="201">
        <f>SUM(R170:R221)</f>
        <v>0</v>
      </c>
      <c r="S169" s="200"/>
      <c r="T169" s="202">
        <f>SUM(T170:T221)</f>
        <v>0</v>
      </c>
      <c r="AR169" s="203" t="s">
        <v>216</v>
      </c>
      <c r="AT169" s="204" t="s">
        <v>75</v>
      </c>
      <c r="AU169" s="204" t="s">
        <v>76</v>
      </c>
      <c r="AY169" s="203" t="s">
        <v>215</v>
      </c>
      <c r="BK169" s="205">
        <f>SUM(BK170:BK221)</f>
        <v>0</v>
      </c>
    </row>
    <row r="170" spans="1:65" s="2" customFormat="1" ht="24" x14ac:dyDescent="0.2">
      <c r="A170" s="34"/>
      <c r="B170" s="35"/>
      <c r="C170" s="208" t="s">
        <v>378</v>
      </c>
      <c r="D170" s="208" t="s">
        <v>366</v>
      </c>
      <c r="E170" s="209" t="s">
        <v>553</v>
      </c>
      <c r="F170" s="210" t="s">
        <v>554</v>
      </c>
      <c r="G170" s="211" t="s">
        <v>212</v>
      </c>
      <c r="H170" s="212">
        <v>1</v>
      </c>
      <c r="I170" s="213"/>
      <c r="J170" s="214">
        <f>ROUND(I170*H170,2)</f>
        <v>0</v>
      </c>
      <c r="K170" s="210" t="s">
        <v>213</v>
      </c>
      <c r="L170" s="39"/>
      <c r="M170" s="215" t="s">
        <v>35</v>
      </c>
      <c r="N170" s="216" t="s">
        <v>47</v>
      </c>
      <c r="O170" s="64"/>
      <c r="P170" s="172">
        <f>O170*H170</f>
        <v>0</v>
      </c>
      <c r="Q170" s="172">
        <v>0</v>
      </c>
      <c r="R170" s="172">
        <f>Q170*H170</f>
        <v>0</v>
      </c>
      <c r="S170" s="172">
        <v>0</v>
      </c>
      <c r="T170" s="173">
        <f>S170*H170</f>
        <v>0</v>
      </c>
      <c r="U170" s="34"/>
      <c r="V170" s="34"/>
      <c r="W170" s="34"/>
      <c r="X170" s="34"/>
      <c r="Y170" s="34"/>
      <c r="Z170" s="34"/>
      <c r="AA170" s="34"/>
      <c r="AB170" s="34"/>
      <c r="AC170" s="34"/>
      <c r="AD170" s="34"/>
      <c r="AE170" s="34"/>
      <c r="AR170" s="174" t="s">
        <v>369</v>
      </c>
      <c r="AT170" s="174" t="s">
        <v>366</v>
      </c>
      <c r="AU170" s="174" t="s">
        <v>83</v>
      </c>
      <c r="AY170" s="17" t="s">
        <v>215</v>
      </c>
      <c r="BE170" s="175">
        <f>IF(N170="základní",J170,0)</f>
        <v>0</v>
      </c>
      <c r="BF170" s="175">
        <f>IF(N170="snížená",J170,0)</f>
        <v>0</v>
      </c>
      <c r="BG170" s="175">
        <f>IF(N170="zákl. přenesená",J170,0)</f>
        <v>0</v>
      </c>
      <c r="BH170" s="175">
        <f>IF(N170="sníž. přenesená",J170,0)</f>
        <v>0</v>
      </c>
      <c r="BI170" s="175">
        <f>IF(N170="nulová",J170,0)</f>
        <v>0</v>
      </c>
      <c r="BJ170" s="17" t="s">
        <v>83</v>
      </c>
      <c r="BK170" s="175">
        <f>ROUND(I170*H170,2)</f>
        <v>0</v>
      </c>
      <c r="BL170" s="17" t="s">
        <v>369</v>
      </c>
      <c r="BM170" s="174" t="s">
        <v>555</v>
      </c>
    </row>
    <row r="171" spans="1:65" s="12" customFormat="1" x14ac:dyDescent="0.2">
      <c r="B171" s="181"/>
      <c r="C171" s="182"/>
      <c r="D171" s="176" t="s">
        <v>220</v>
      </c>
      <c r="E171" s="183" t="s">
        <v>35</v>
      </c>
      <c r="F171" s="184" t="s">
        <v>271</v>
      </c>
      <c r="G171" s="182"/>
      <c r="H171" s="185">
        <v>1</v>
      </c>
      <c r="I171" s="186"/>
      <c r="J171" s="182"/>
      <c r="K171" s="182"/>
      <c r="L171" s="187"/>
      <c r="M171" s="188"/>
      <c r="N171" s="189"/>
      <c r="O171" s="189"/>
      <c r="P171" s="189"/>
      <c r="Q171" s="189"/>
      <c r="R171" s="189"/>
      <c r="S171" s="189"/>
      <c r="T171" s="190"/>
      <c r="AT171" s="191" t="s">
        <v>220</v>
      </c>
      <c r="AU171" s="191" t="s">
        <v>83</v>
      </c>
      <c r="AV171" s="12" t="s">
        <v>85</v>
      </c>
      <c r="AW171" s="12" t="s">
        <v>37</v>
      </c>
      <c r="AX171" s="12" t="s">
        <v>83</v>
      </c>
      <c r="AY171" s="191" t="s">
        <v>215</v>
      </c>
    </row>
    <row r="172" spans="1:65" s="2" customFormat="1" ht="16.5" customHeight="1" x14ac:dyDescent="0.2">
      <c r="A172" s="34"/>
      <c r="B172" s="35"/>
      <c r="C172" s="208" t="s">
        <v>384</v>
      </c>
      <c r="D172" s="208" t="s">
        <v>366</v>
      </c>
      <c r="E172" s="209" t="s">
        <v>557</v>
      </c>
      <c r="F172" s="210" t="s">
        <v>558</v>
      </c>
      <c r="G172" s="211" t="s">
        <v>212</v>
      </c>
      <c r="H172" s="212">
        <v>1</v>
      </c>
      <c r="I172" s="213"/>
      <c r="J172" s="214">
        <f>ROUND(I172*H172,2)</f>
        <v>0</v>
      </c>
      <c r="K172" s="210" t="s">
        <v>213</v>
      </c>
      <c r="L172" s="39"/>
      <c r="M172" s="215" t="s">
        <v>35</v>
      </c>
      <c r="N172" s="216" t="s">
        <v>47</v>
      </c>
      <c r="O172" s="64"/>
      <c r="P172" s="172">
        <f>O172*H172</f>
        <v>0</v>
      </c>
      <c r="Q172" s="172">
        <v>0</v>
      </c>
      <c r="R172" s="172">
        <f>Q172*H172</f>
        <v>0</v>
      </c>
      <c r="S172" s="172">
        <v>0</v>
      </c>
      <c r="T172" s="173">
        <f>S172*H172</f>
        <v>0</v>
      </c>
      <c r="U172" s="34"/>
      <c r="V172" s="34"/>
      <c r="W172" s="34"/>
      <c r="X172" s="34"/>
      <c r="Y172" s="34"/>
      <c r="Z172" s="34"/>
      <c r="AA172" s="34"/>
      <c r="AB172" s="34"/>
      <c r="AC172" s="34"/>
      <c r="AD172" s="34"/>
      <c r="AE172" s="34"/>
      <c r="AR172" s="174" t="s">
        <v>369</v>
      </c>
      <c r="AT172" s="174" t="s">
        <v>366</v>
      </c>
      <c r="AU172" s="174" t="s">
        <v>83</v>
      </c>
      <c r="AY172" s="17" t="s">
        <v>215</v>
      </c>
      <c r="BE172" s="175">
        <f>IF(N172="základní",J172,0)</f>
        <v>0</v>
      </c>
      <c r="BF172" s="175">
        <f>IF(N172="snížená",J172,0)</f>
        <v>0</v>
      </c>
      <c r="BG172" s="175">
        <f>IF(N172="zákl. přenesená",J172,0)</f>
        <v>0</v>
      </c>
      <c r="BH172" s="175">
        <f>IF(N172="sníž. přenesená",J172,0)</f>
        <v>0</v>
      </c>
      <c r="BI172" s="175">
        <f>IF(N172="nulová",J172,0)</f>
        <v>0</v>
      </c>
      <c r="BJ172" s="17" t="s">
        <v>83</v>
      </c>
      <c r="BK172" s="175">
        <f>ROUND(I172*H172,2)</f>
        <v>0</v>
      </c>
      <c r="BL172" s="17" t="s">
        <v>369</v>
      </c>
      <c r="BM172" s="174" t="s">
        <v>559</v>
      </c>
    </row>
    <row r="173" spans="1:65" s="12" customFormat="1" x14ac:dyDescent="0.2">
      <c r="B173" s="181"/>
      <c r="C173" s="182"/>
      <c r="D173" s="176" t="s">
        <v>220</v>
      </c>
      <c r="E173" s="183" t="s">
        <v>35</v>
      </c>
      <c r="F173" s="184" t="s">
        <v>271</v>
      </c>
      <c r="G173" s="182"/>
      <c r="H173" s="185">
        <v>1</v>
      </c>
      <c r="I173" s="186"/>
      <c r="J173" s="182"/>
      <c r="K173" s="182"/>
      <c r="L173" s="187"/>
      <c r="M173" s="188"/>
      <c r="N173" s="189"/>
      <c r="O173" s="189"/>
      <c r="P173" s="189"/>
      <c r="Q173" s="189"/>
      <c r="R173" s="189"/>
      <c r="S173" s="189"/>
      <c r="T173" s="190"/>
      <c r="AT173" s="191" t="s">
        <v>220</v>
      </c>
      <c r="AU173" s="191" t="s">
        <v>83</v>
      </c>
      <c r="AV173" s="12" t="s">
        <v>85</v>
      </c>
      <c r="AW173" s="12" t="s">
        <v>37</v>
      </c>
      <c r="AX173" s="12" t="s">
        <v>83</v>
      </c>
      <c r="AY173" s="191" t="s">
        <v>215</v>
      </c>
    </row>
    <row r="174" spans="1:65" s="2" customFormat="1" ht="60" x14ac:dyDescent="0.2">
      <c r="A174" s="34"/>
      <c r="B174" s="35"/>
      <c r="C174" s="208" t="s">
        <v>388</v>
      </c>
      <c r="D174" s="208" t="s">
        <v>366</v>
      </c>
      <c r="E174" s="209" t="s">
        <v>561</v>
      </c>
      <c r="F174" s="210" t="s">
        <v>562</v>
      </c>
      <c r="G174" s="211" t="s">
        <v>353</v>
      </c>
      <c r="H174" s="212">
        <v>54</v>
      </c>
      <c r="I174" s="213"/>
      <c r="J174" s="214">
        <f>ROUND(I174*H174,2)</f>
        <v>0</v>
      </c>
      <c r="K174" s="210" t="s">
        <v>213</v>
      </c>
      <c r="L174" s="39"/>
      <c r="M174" s="215" t="s">
        <v>35</v>
      </c>
      <c r="N174" s="216" t="s">
        <v>47</v>
      </c>
      <c r="O174" s="64"/>
      <c r="P174" s="172">
        <f>O174*H174</f>
        <v>0</v>
      </c>
      <c r="Q174" s="172">
        <v>0</v>
      </c>
      <c r="R174" s="172">
        <f>Q174*H174</f>
        <v>0</v>
      </c>
      <c r="S174" s="172">
        <v>0</v>
      </c>
      <c r="T174" s="173">
        <f>S174*H174</f>
        <v>0</v>
      </c>
      <c r="U174" s="34"/>
      <c r="V174" s="34"/>
      <c r="W174" s="34"/>
      <c r="X174" s="34"/>
      <c r="Y174" s="34"/>
      <c r="Z174" s="34"/>
      <c r="AA174" s="34"/>
      <c r="AB174" s="34"/>
      <c r="AC174" s="34"/>
      <c r="AD174" s="34"/>
      <c r="AE174" s="34"/>
      <c r="AR174" s="174" t="s">
        <v>369</v>
      </c>
      <c r="AT174" s="174" t="s">
        <v>366</v>
      </c>
      <c r="AU174" s="174" t="s">
        <v>83</v>
      </c>
      <c r="AY174" s="17" t="s">
        <v>215</v>
      </c>
      <c r="BE174" s="175">
        <f>IF(N174="základní",J174,0)</f>
        <v>0</v>
      </c>
      <c r="BF174" s="175">
        <f>IF(N174="snížená",J174,0)</f>
        <v>0</v>
      </c>
      <c r="BG174" s="175">
        <f>IF(N174="zákl. přenesená",J174,0)</f>
        <v>0</v>
      </c>
      <c r="BH174" s="175">
        <f>IF(N174="sníž. přenesená",J174,0)</f>
        <v>0</v>
      </c>
      <c r="BI174" s="175">
        <f>IF(N174="nulová",J174,0)</f>
        <v>0</v>
      </c>
      <c r="BJ174" s="17" t="s">
        <v>83</v>
      </c>
      <c r="BK174" s="175">
        <f>ROUND(I174*H174,2)</f>
        <v>0</v>
      </c>
      <c r="BL174" s="17" t="s">
        <v>369</v>
      </c>
      <c r="BM174" s="174" t="s">
        <v>563</v>
      </c>
    </row>
    <row r="175" spans="1:65" s="2" customFormat="1" ht="19.5" x14ac:dyDescent="0.2">
      <c r="A175" s="34"/>
      <c r="B175" s="35"/>
      <c r="C175" s="36"/>
      <c r="D175" s="176" t="s">
        <v>218</v>
      </c>
      <c r="E175" s="36"/>
      <c r="F175" s="177" t="s">
        <v>957</v>
      </c>
      <c r="G175" s="36"/>
      <c r="H175" s="36"/>
      <c r="I175" s="178"/>
      <c r="J175" s="36"/>
      <c r="K175" s="36"/>
      <c r="L175" s="39"/>
      <c r="M175" s="179"/>
      <c r="N175" s="180"/>
      <c r="O175" s="64"/>
      <c r="P175" s="64"/>
      <c r="Q175" s="64"/>
      <c r="R175" s="64"/>
      <c r="S175" s="64"/>
      <c r="T175" s="65"/>
      <c r="U175" s="34"/>
      <c r="V175" s="34"/>
      <c r="W175" s="34"/>
      <c r="X175" s="34"/>
      <c r="Y175" s="34"/>
      <c r="Z175" s="34"/>
      <c r="AA175" s="34"/>
      <c r="AB175" s="34"/>
      <c r="AC175" s="34"/>
      <c r="AD175" s="34"/>
      <c r="AE175" s="34"/>
      <c r="AT175" s="17" t="s">
        <v>218</v>
      </c>
      <c r="AU175" s="17" t="s">
        <v>83</v>
      </c>
    </row>
    <row r="176" spans="1:65" s="12" customFormat="1" x14ac:dyDescent="0.2">
      <c r="B176" s="181"/>
      <c r="C176" s="182"/>
      <c r="D176" s="176" t="s">
        <v>220</v>
      </c>
      <c r="E176" s="183" t="s">
        <v>35</v>
      </c>
      <c r="F176" s="184" t="s">
        <v>1320</v>
      </c>
      <c r="G176" s="182"/>
      <c r="H176" s="185">
        <v>54</v>
      </c>
      <c r="I176" s="186"/>
      <c r="J176" s="182"/>
      <c r="K176" s="182"/>
      <c r="L176" s="187"/>
      <c r="M176" s="188"/>
      <c r="N176" s="189"/>
      <c r="O176" s="189"/>
      <c r="P176" s="189"/>
      <c r="Q176" s="189"/>
      <c r="R176" s="189"/>
      <c r="S176" s="189"/>
      <c r="T176" s="190"/>
      <c r="AT176" s="191" t="s">
        <v>220</v>
      </c>
      <c r="AU176" s="191" t="s">
        <v>83</v>
      </c>
      <c r="AV176" s="12" t="s">
        <v>85</v>
      </c>
      <c r="AW176" s="12" t="s">
        <v>37</v>
      </c>
      <c r="AX176" s="12" t="s">
        <v>83</v>
      </c>
      <c r="AY176" s="191" t="s">
        <v>215</v>
      </c>
    </row>
    <row r="177" spans="1:65" s="2" customFormat="1" ht="44.25" customHeight="1" x14ac:dyDescent="0.2">
      <c r="A177" s="34"/>
      <c r="B177" s="35"/>
      <c r="C177" s="208" t="s">
        <v>393</v>
      </c>
      <c r="D177" s="208" t="s">
        <v>366</v>
      </c>
      <c r="E177" s="209" t="s">
        <v>579</v>
      </c>
      <c r="F177" s="210" t="s">
        <v>580</v>
      </c>
      <c r="G177" s="211" t="s">
        <v>353</v>
      </c>
      <c r="H177" s="212">
        <v>14.817</v>
      </c>
      <c r="I177" s="213"/>
      <c r="J177" s="214">
        <f>ROUND(I177*H177,2)</f>
        <v>0</v>
      </c>
      <c r="K177" s="210" t="s">
        <v>213</v>
      </c>
      <c r="L177" s="39"/>
      <c r="M177" s="215" t="s">
        <v>35</v>
      </c>
      <c r="N177" s="216" t="s">
        <v>47</v>
      </c>
      <c r="O177" s="64"/>
      <c r="P177" s="172">
        <f>O177*H177</f>
        <v>0</v>
      </c>
      <c r="Q177" s="172">
        <v>0</v>
      </c>
      <c r="R177" s="172">
        <f>Q177*H177</f>
        <v>0</v>
      </c>
      <c r="S177" s="172">
        <v>0</v>
      </c>
      <c r="T177" s="173">
        <f>S177*H177</f>
        <v>0</v>
      </c>
      <c r="U177" s="34"/>
      <c r="V177" s="34"/>
      <c r="W177" s="34"/>
      <c r="X177" s="34"/>
      <c r="Y177" s="34"/>
      <c r="Z177" s="34"/>
      <c r="AA177" s="34"/>
      <c r="AB177" s="34"/>
      <c r="AC177" s="34"/>
      <c r="AD177" s="34"/>
      <c r="AE177" s="34"/>
      <c r="AR177" s="174" t="s">
        <v>369</v>
      </c>
      <c r="AT177" s="174" t="s">
        <v>366</v>
      </c>
      <c r="AU177" s="174" t="s">
        <v>83</v>
      </c>
      <c r="AY177" s="17" t="s">
        <v>215</v>
      </c>
      <c r="BE177" s="175">
        <f>IF(N177="základní",J177,0)</f>
        <v>0</v>
      </c>
      <c r="BF177" s="175">
        <f>IF(N177="snížená",J177,0)</f>
        <v>0</v>
      </c>
      <c r="BG177" s="175">
        <f>IF(N177="zákl. přenesená",J177,0)</f>
        <v>0</v>
      </c>
      <c r="BH177" s="175">
        <f>IF(N177="sníž. přenesená",J177,0)</f>
        <v>0</v>
      </c>
      <c r="BI177" s="175">
        <f>IF(N177="nulová",J177,0)</f>
        <v>0</v>
      </c>
      <c r="BJ177" s="17" t="s">
        <v>83</v>
      </c>
      <c r="BK177" s="175">
        <f>ROUND(I177*H177,2)</f>
        <v>0</v>
      </c>
      <c r="BL177" s="17" t="s">
        <v>369</v>
      </c>
      <c r="BM177" s="174" t="s">
        <v>683</v>
      </c>
    </row>
    <row r="178" spans="1:65" s="2" customFormat="1" ht="19.5" x14ac:dyDescent="0.2">
      <c r="A178" s="34"/>
      <c r="B178" s="35"/>
      <c r="C178" s="36"/>
      <c r="D178" s="176" t="s">
        <v>218</v>
      </c>
      <c r="E178" s="36"/>
      <c r="F178" s="177" t="s">
        <v>1321</v>
      </c>
      <c r="G178" s="36"/>
      <c r="H178" s="36"/>
      <c r="I178" s="178"/>
      <c r="J178" s="36"/>
      <c r="K178" s="36"/>
      <c r="L178" s="39"/>
      <c r="M178" s="179"/>
      <c r="N178" s="180"/>
      <c r="O178" s="64"/>
      <c r="P178" s="64"/>
      <c r="Q178" s="64"/>
      <c r="R178" s="64"/>
      <c r="S178" s="64"/>
      <c r="T178" s="65"/>
      <c r="U178" s="34"/>
      <c r="V178" s="34"/>
      <c r="W178" s="34"/>
      <c r="X178" s="34"/>
      <c r="Y178" s="34"/>
      <c r="Z178" s="34"/>
      <c r="AA178" s="34"/>
      <c r="AB178" s="34"/>
      <c r="AC178" s="34"/>
      <c r="AD178" s="34"/>
      <c r="AE178" s="34"/>
      <c r="AT178" s="17" t="s">
        <v>218</v>
      </c>
      <c r="AU178" s="17" t="s">
        <v>83</v>
      </c>
    </row>
    <row r="179" spans="1:65" s="12" customFormat="1" x14ac:dyDescent="0.2">
      <c r="B179" s="181"/>
      <c r="C179" s="182"/>
      <c r="D179" s="176" t="s">
        <v>220</v>
      </c>
      <c r="E179" s="183" t="s">
        <v>35</v>
      </c>
      <c r="F179" s="184" t="s">
        <v>1322</v>
      </c>
      <c r="G179" s="182"/>
      <c r="H179" s="185">
        <v>14.817</v>
      </c>
      <c r="I179" s="186"/>
      <c r="J179" s="182"/>
      <c r="K179" s="182"/>
      <c r="L179" s="187"/>
      <c r="M179" s="188"/>
      <c r="N179" s="189"/>
      <c r="O179" s="189"/>
      <c r="P179" s="189"/>
      <c r="Q179" s="189"/>
      <c r="R179" s="189"/>
      <c r="S179" s="189"/>
      <c r="T179" s="190"/>
      <c r="AT179" s="191" t="s">
        <v>220</v>
      </c>
      <c r="AU179" s="191" t="s">
        <v>83</v>
      </c>
      <c r="AV179" s="12" t="s">
        <v>85</v>
      </c>
      <c r="AW179" s="12" t="s">
        <v>37</v>
      </c>
      <c r="AX179" s="12" t="s">
        <v>83</v>
      </c>
      <c r="AY179" s="191" t="s">
        <v>215</v>
      </c>
    </row>
    <row r="180" spans="1:65" s="2" customFormat="1" ht="66.75" customHeight="1" x14ac:dyDescent="0.2">
      <c r="A180" s="34"/>
      <c r="B180" s="35"/>
      <c r="C180" s="208" t="s">
        <v>399</v>
      </c>
      <c r="D180" s="208" t="s">
        <v>366</v>
      </c>
      <c r="E180" s="209" t="s">
        <v>958</v>
      </c>
      <c r="F180" s="210" t="s">
        <v>959</v>
      </c>
      <c r="G180" s="211" t="s">
        <v>353</v>
      </c>
      <c r="H180" s="212">
        <v>14.817</v>
      </c>
      <c r="I180" s="213"/>
      <c r="J180" s="214">
        <f>ROUND(I180*H180,2)</f>
        <v>0</v>
      </c>
      <c r="K180" s="210" t="s">
        <v>213</v>
      </c>
      <c r="L180" s="39"/>
      <c r="M180" s="215" t="s">
        <v>35</v>
      </c>
      <c r="N180" s="216" t="s">
        <v>47</v>
      </c>
      <c r="O180" s="64"/>
      <c r="P180" s="172">
        <f>O180*H180</f>
        <v>0</v>
      </c>
      <c r="Q180" s="172">
        <v>0</v>
      </c>
      <c r="R180" s="172">
        <f>Q180*H180</f>
        <v>0</v>
      </c>
      <c r="S180" s="172">
        <v>0</v>
      </c>
      <c r="T180" s="173">
        <f>S180*H180</f>
        <v>0</v>
      </c>
      <c r="U180" s="34"/>
      <c r="V180" s="34"/>
      <c r="W180" s="34"/>
      <c r="X180" s="34"/>
      <c r="Y180" s="34"/>
      <c r="Z180" s="34"/>
      <c r="AA180" s="34"/>
      <c r="AB180" s="34"/>
      <c r="AC180" s="34"/>
      <c r="AD180" s="34"/>
      <c r="AE180" s="34"/>
      <c r="AR180" s="174" t="s">
        <v>369</v>
      </c>
      <c r="AT180" s="174" t="s">
        <v>366</v>
      </c>
      <c r="AU180" s="174" t="s">
        <v>83</v>
      </c>
      <c r="AY180" s="17" t="s">
        <v>215</v>
      </c>
      <c r="BE180" s="175">
        <f>IF(N180="základní",J180,0)</f>
        <v>0</v>
      </c>
      <c r="BF180" s="175">
        <f>IF(N180="snížená",J180,0)</f>
        <v>0</v>
      </c>
      <c r="BG180" s="175">
        <f>IF(N180="zákl. přenesená",J180,0)</f>
        <v>0</v>
      </c>
      <c r="BH180" s="175">
        <f>IF(N180="sníž. přenesená",J180,0)</f>
        <v>0</v>
      </c>
      <c r="BI180" s="175">
        <f>IF(N180="nulová",J180,0)</f>
        <v>0</v>
      </c>
      <c r="BJ180" s="17" t="s">
        <v>83</v>
      </c>
      <c r="BK180" s="175">
        <f>ROUND(I180*H180,2)</f>
        <v>0</v>
      </c>
      <c r="BL180" s="17" t="s">
        <v>369</v>
      </c>
      <c r="BM180" s="174" t="s">
        <v>1323</v>
      </c>
    </row>
    <row r="181" spans="1:65" s="2" customFormat="1" ht="19.5" x14ac:dyDescent="0.2">
      <c r="A181" s="34"/>
      <c r="B181" s="35"/>
      <c r="C181" s="36"/>
      <c r="D181" s="176" t="s">
        <v>218</v>
      </c>
      <c r="E181" s="36"/>
      <c r="F181" s="177" t="s">
        <v>1321</v>
      </c>
      <c r="G181" s="36"/>
      <c r="H181" s="36"/>
      <c r="I181" s="178"/>
      <c r="J181" s="36"/>
      <c r="K181" s="36"/>
      <c r="L181" s="39"/>
      <c r="M181" s="179"/>
      <c r="N181" s="180"/>
      <c r="O181" s="64"/>
      <c r="P181" s="64"/>
      <c r="Q181" s="64"/>
      <c r="R181" s="64"/>
      <c r="S181" s="64"/>
      <c r="T181" s="65"/>
      <c r="U181" s="34"/>
      <c r="V181" s="34"/>
      <c r="W181" s="34"/>
      <c r="X181" s="34"/>
      <c r="Y181" s="34"/>
      <c r="Z181" s="34"/>
      <c r="AA181" s="34"/>
      <c r="AB181" s="34"/>
      <c r="AC181" s="34"/>
      <c r="AD181" s="34"/>
      <c r="AE181" s="34"/>
      <c r="AT181" s="17" t="s">
        <v>218</v>
      </c>
      <c r="AU181" s="17" t="s">
        <v>83</v>
      </c>
    </row>
    <row r="182" spans="1:65" s="12" customFormat="1" x14ac:dyDescent="0.2">
      <c r="B182" s="181"/>
      <c r="C182" s="182"/>
      <c r="D182" s="176" t="s">
        <v>220</v>
      </c>
      <c r="E182" s="183" t="s">
        <v>35</v>
      </c>
      <c r="F182" s="184" t="s">
        <v>1322</v>
      </c>
      <c r="G182" s="182"/>
      <c r="H182" s="185">
        <v>14.817</v>
      </c>
      <c r="I182" s="186"/>
      <c r="J182" s="182"/>
      <c r="K182" s="182"/>
      <c r="L182" s="187"/>
      <c r="M182" s="188"/>
      <c r="N182" s="189"/>
      <c r="O182" s="189"/>
      <c r="P182" s="189"/>
      <c r="Q182" s="189"/>
      <c r="R182" s="189"/>
      <c r="S182" s="189"/>
      <c r="T182" s="190"/>
      <c r="AT182" s="191" t="s">
        <v>220</v>
      </c>
      <c r="AU182" s="191" t="s">
        <v>83</v>
      </c>
      <c r="AV182" s="12" t="s">
        <v>85</v>
      </c>
      <c r="AW182" s="12" t="s">
        <v>37</v>
      </c>
      <c r="AX182" s="12" t="s">
        <v>83</v>
      </c>
      <c r="AY182" s="191" t="s">
        <v>215</v>
      </c>
    </row>
    <row r="183" spans="1:65" s="2" customFormat="1" ht="44.25" customHeight="1" x14ac:dyDescent="0.2">
      <c r="A183" s="34"/>
      <c r="B183" s="35"/>
      <c r="C183" s="208" t="s">
        <v>405</v>
      </c>
      <c r="D183" s="208" t="s">
        <v>366</v>
      </c>
      <c r="E183" s="209" t="s">
        <v>579</v>
      </c>
      <c r="F183" s="210" t="s">
        <v>580</v>
      </c>
      <c r="G183" s="211" t="s">
        <v>353</v>
      </c>
      <c r="H183" s="212">
        <v>14.817</v>
      </c>
      <c r="I183" s="213"/>
      <c r="J183" s="214">
        <f>ROUND(I183*H183,2)</f>
        <v>0</v>
      </c>
      <c r="K183" s="210" t="s">
        <v>213</v>
      </c>
      <c r="L183" s="39"/>
      <c r="M183" s="215" t="s">
        <v>35</v>
      </c>
      <c r="N183" s="216" t="s">
        <v>47</v>
      </c>
      <c r="O183" s="64"/>
      <c r="P183" s="172">
        <f>O183*H183</f>
        <v>0</v>
      </c>
      <c r="Q183" s="172">
        <v>0</v>
      </c>
      <c r="R183" s="172">
        <f>Q183*H183</f>
        <v>0</v>
      </c>
      <c r="S183" s="172">
        <v>0</v>
      </c>
      <c r="T183" s="173">
        <f>S183*H183</f>
        <v>0</v>
      </c>
      <c r="U183" s="34"/>
      <c r="V183" s="34"/>
      <c r="W183" s="34"/>
      <c r="X183" s="34"/>
      <c r="Y183" s="34"/>
      <c r="Z183" s="34"/>
      <c r="AA183" s="34"/>
      <c r="AB183" s="34"/>
      <c r="AC183" s="34"/>
      <c r="AD183" s="34"/>
      <c r="AE183" s="34"/>
      <c r="AR183" s="174" t="s">
        <v>369</v>
      </c>
      <c r="AT183" s="174" t="s">
        <v>366</v>
      </c>
      <c r="AU183" s="174" t="s">
        <v>83</v>
      </c>
      <c r="AY183" s="17" t="s">
        <v>215</v>
      </c>
      <c r="BE183" s="175">
        <f>IF(N183="základní",J183,0)</f>
        <v>0</v>
      </c>
      <c r="BF183" s="175">
        <f>IF(N183="snížená",J183,0)</f>
        <v>0</v>
      </c>
      <c r="BG183" s="175">
        <f>IF(N183="zákl. přenesená",J183,0)</f>
        <v>0</v>
      </c>
      <c r="BH183" s="175">
        <f>IF(N183="sníž. přenesená",J183,0)</f>
        <v>0</v>
      </c>
      <c r="BI183" s="175">
        <f>IF(N183="nulová",J183,0)</f>
        <v>0</v>
      </c>
      <c r="BJ183" s="17" t="s">
        <v>83</v>
      </c>
      <c r="BK183" s="175">
        <f>ROUND(I183*H183,2)</f>
        <v>0</v>
      </c>
      <c r="BL183" s="17" t="s">
        <v>369</v>
      </c>
      <c r="BM183" s="174" t="s">
        <v>581</v>
      </c>
    </row>
    <row r="184" spans="1:65" s="2" customFormat="1" ht="19.5" x14ac:dyDescent="0.2">
      <c r="A184" s="34"/>
      <c r="B184" s="35"/>
      <c r="C184" s="36"/>
      <c r="D184" s="176" t="s">
        <v>218</v>
      </c>
      <c r="E184" s="36"/>
      <c r="F184" s="177" t="s">
        <v>880</v>
      </c>
      <c r="G184" s="36"/>
      <c r="H184" s="36"/>
      <c r="I184" s="178"/>
      <c r="J184" s="36"/>
      <c r="K184" s="36"/>
      <c r="L184" s="39"/>
      <c r="M184" s="179"/>
      <c r="N184" s="180"/>
      <c r="O184" s="64"/>
      <c r="P184" s="64"/>
      <c r="Q184" s="64"/>
      <c r="R184" s="64"/>
      <c r="S184" s="64"/>
      <c r="T184" s="65"/>
      <c r="U184" s="34"/>
      <c r="V184" s="34"/>
      <c r="W184" s="34"/>
      <c r="X184" s="34"/>
      <c r="Y184" s="34"/>
      <c r="Z184" s="34"/>
      <c r="AA184" s="34"/>
      <c r="AB184" s="34"/>
      <c r="AC184" s="34"/>
      <c r="AD184" s="34"/>
      <c r="AE184" s="34"/>
      <c r="AT184" s="17" t="s">
        <v>218</v>
      </c>
      <c r="AU184" s="17" t="s">
        <v>83</v>
      </c>
    </row>
    <row r="185" spans="1:65" s="12" customFormat="1" x14ac:dyDescent="0.2">
      <c r="B185" s="181"/>
      <c r="C185" s="182"/>
      <c r="D185" s="176" t="s">
        <v>220</v>
      </c>
      <c r="E185" s="183" t="s">
        <v>35</v>
      </c>
      <c r="F185" s="184" t="s">
        <v>1322</v>
      </c>
      <c r="G185" s="182"/>
      <c r="H185" s="185">
        <v>14.817</v>
      </c>
      <c r="I185" s="186"/>
      <c r="J185" s="182"/>
      <c r="K185" s="182"/>
      <c r="L185" s="187"/>
      <c r="M185" s="188"/>
      <c r="N185" s="189"/>
      <c r="O185" s="189"/>
      <c r="P185" s="189"/>
      <c r="Q185" s="189"/>
      <c r="R185" s="189"/>
      <c r="S185" s="189"/>
      <c r="T185" s="190"/>
      <c r="AT185" s="191" t="s">
        <v>220</v>
      </c>
      <c r="AU185" s="191" t="s">
        <v>83</v>
      </c>
      <c r="AV185" s="12" t="s">
        <v>85</v>
      </c>
      <c r="AW185" s="12" t="s">
        <v>37</v>
      </c>
      <c r="AX185" s="12" t="s">
        <v>83</v>
      </c>
      <c r="AY185" s="191" t="s">
        <v>215</v>
      </c>
    </row>
    <row r="186" spans="1:65" s="2" customFormat="1" ht="44.25" customHeight="1" x14ac:dyDescent="0.2">
      <c r="A186" s="34"/>
      <c r="B186" s="35"/>
      <c r="C186" s="208" t="s">
        <v>410</v>
      </c>
      <c r="D186" s="208" t="s">
        <v>366</v>
      </c>
      <c r="E186" s="209" t="s">
        <v>579</v>
      </c>
      <c r="F186" s="210" t="s">
        <v>580</v>
      </c>
      <c r="G186" s="211" t="s">
        <v>353</v>
      </c>
      <c r="H186" s="212">
        <v>17.52</v>
      </c>
      <c r="I186" s="213"/>
      <c r="J186" s="214">
        <f>ROUND(I186*H186,2)</f>
        <v>0</v>
      </c>
      <c r="K186" s="210" t="s">
        <v>213</v>
      </c>
      <c r="L186" s="39"/>
      <c r="M186" s="215" t="s">
        <v>35</v>
      </c>
      <c r="N186" s="216" t="s">
        <v>47</v>
      </c>
      <c r="O186" s="64"/>
      <c r="P186" s="172">
        <f>O186*H186</f>
        <v>0</v>
      </c>
      <c r="Q186" s="172">
        <v>0</v>
      </c>
      <c r="R186" s="172">
        <f>Q186*H186</f>
        <v>0</v>
      </c>
      <c r="S186" s="172">
        <v>0</v>
      </c>
      <c r="T186" s="173">
        <f>S186*H186</f>
        <v>0</v>
      </c>
      <c r="U186" s="34"/>
      <c r="V186" s="34"/>
      <c r="W186" s="34"/>
      <c r="X186" s="34"/>
      <c r="Y186" s="34"/>
      <c r="Z186" s="34"/>
      <c r="AA186" s="34"/>
      <c r="AB186" s="34"/>
      <c r="AC186" s="34"/>
      <c r="AD186" s="34"/>
      <c r="AE186" s="34"/>
      <c r="AR186" s="174" t="s">
        <v>369</v>
      </c>
      <c r="AT186" s="174" t="s">
        <v>366</v>
      </c>
      <c r="AU186" s="174" t="s">
        <v>83</v>
      </c>
      <c r="AY186" s="17" t="s">
        <v>215</v>
      </c>
      <c r="BE186" s="175">
        <f>IF(N186="základní",J186,0)</f>
        <v>0</v>
      </c>
      <c r="BF186" s="175">
        <f>IF(N186="snížená",J186,0)</f>
        <v>0</v>
      </c>
      <c r="BG186" s="175">
        <f>IF(N186="zákl. přenesená",J186,0)</f>
        <v>0</v>
      </c>
      <c r="BH186" s="175">
        <f>IF(N186="sníž. přenesená",J186,0)</f>
        <v>0</v>
      </c>
      <c r="BI186" s="175">
        <f>IF(N186="nulová",J186,0)</f>
        <v>0</v>
      </c>
      <c r="BJ186" s="17" t="s">
        <v>83</v>
      </c>
      <c r="BK186" s="175">
        <f>ROUND(I186*H186,2)</f>
        <v>0</v>
      </c>
      <c r="BL186" s="17" t="s">
        <v>369</v>
      </c>
      <c r="BM186" s="174" t="s">
        <v>1324</v>
      </c>
    </row>
    <row r="187" spans="1:65" s="2" customFormat="1" ht="19.5" x14ac:dyDescent="0.2">
      <c r="A187" s="34"/>
      <c r="B187" s="35"/>
      <c r="C187" s="36"/>
      <c r="D187" s="176" t="s">
        <v>218</v>
      </c>
      <c r="E187" s="36"/>
      <c r="F187" s="177" t="s">
        <v>1325</v>
      </c>
      <c r="G187" s="36"/>
      <c r="H187" s="36"/>
      <c r="I187" s="178"/>
      <c r="J187" s="36"/>
      <c r="K187" s="36"/>
      <c r="L187" s="39"/>
      <c r="M187" s="179"/>
      <c r="N187" s="180"/>
      <c r="O187" s="64"/>
      <c r="P187" s="64"/>
      <c r="Q187" s="64"/>
      <c r="R187" s="64"/>
      <c r="S187" s="64"/>
      <c r="T187" s="65"/>
      <c r="U187" s="34"/>
      <c r="V187" s="34"/>
      <c r="W187" s="34"/>
      <c r="X187" s="34"/>
      <c r="Y187" s="34"/>
      <c r="Z187" s="34"/>
      <c r="AA187" s="34"/>
      <c r="AB187" s="34"/>
      <c r="AC187" s="34"/>
      <c r="AD187" s="34"/>
      <c r="AE187" s="34"/>
      <c r="AT187" s="17" t="s">
        <v>218</v>
      </c>
      <c r="AU187" s="17" t="s">
        <v>83</v>
      </c>
    </row>
    <row r="188" spans="1:65" s="12" customFormat="1" x14ac:dyDescent="0.2">
      <c r="B188" s="181"/>
      <c r="C188" s="182"/>
      <c r="D188" s="176" t="s">
        <v>220</v>
      </c>
      <c r="E188" s="183" t="s">
        <v>35</v>
      </c>
      <c r="F188" s="184" t="s">
        <v>1326</v>
      </c>
      <c r="G188" s="182"/>
      <c r="H188" s="185">
        <v>17.52</v>
      </c>
      <c r="I188" s="186"/>
      <c r="J188" s="182"/>
      <c r="K188" s="182"/>
      <c r="L188" s="187"/>
      <c r="M188" s="188"/>
      <c r="N188" s="189"/>
      <c r="O188" s="189"/>
      <c r="P188" s="189"/>
      <c r="Q188" s="189"/>
      <c r="R188" s="189"/>
      <c r="S188" s="189"/>
      <c r="T188" s="190"/>
      <c r="AT188" s="191" t="s">
        <v>220</v>
      </c>
      <c r="AU188" s="191" t="s">
        <v>83</v>
      </c>
      <c r="AV188" s="12" t="s">
        <v>85</v>
      </c>
      <c r="AW188" s="12" t="s">
        <v>37</v>
      </c>
      <c r="AX188" s="12" t="s">
        <v>83</v>
      </c>
      <c r="AY188" s="191" t="s">
        <v>215</v>
      </c>
    </row>
    <row r="189" spans="1:65" s="2" customFormat="1" ht="66.75" customHeight="1" x14ac:dyDescent="0.2">
      <c r="A189" s="34"/>
      <c r="B189" s="35"/>
      <c r="C189" s="208" t="s">
        <v>415</v>
      </c>
      <c r="D189" s="208" t="s">
        <v>366</v>
      </c>
      <c r="E189" s="209" t="s">
        <v>1327</v>
      </c>
      <c r="F189" s="210" t="s">
        <v>1328</v>
      </c>
      <c r="G189" s="211" t="s">
        <v>353</v>
      </c>
      <c r="H189" s="212">
        <v>17.52</v>
      </c>
      <c r="I189" s="213"/>
      <c r="J189" s="214">
        <f>ROUND(I189*H189,2)</f>
        <v>0</v>
      </c>
      <c r="K189" s="210" t="s">
        <v>213</v>
      </c>
      <c r="L189" s="39"/>
      <c r="M189" s="215" t="s">
        <v>35</v>
      </c>
      <c r="N189" s="216" t="s">
        <v>47</v>
      </c>
      <c r="O189" s="64"/>
      <c r="P189" s="172">
        <f>O189*H189</f>
        <v>0</v>
      </c>
      <c r="Q189" s="172">
        <v>0</v>
      </c>
      <c r="R189" s="172">
        <f>Q189*H189</f>
        <v>0</v>
      </c>
      <c r="S189" s="172">
        <v>0</v>
      </c>
      <c r="T189" s="173">
        <f>S189*H189</f>
        <v>0</v>
      </c>
      <c r="U189" s="34"/>
      <c r="V189" s="34"/>
      <c r="W189" s="34"/>
      <c r="X189" s="34"/>
      <c r="Y189" s="34"/>
      <c r="Z189" s="34"/>
      <c r="AA189" s="34"/>
      <c r="AB189" s="34"/>
      <c r="AC189" s="34"/>
      <c r="AD189" s="34"/>
      <c r="AE189" s="34"/>
      <c r="AR189" s="174" t="s">
        <v>369</v>
      </c>
      <c r="AT189" s="174" t="s">
        <v>366</v>
      </c>
      <c r="AU189" s="174" t="s">
        <v>83</v>
      </c>
      <c r="AY189" s="17" t="s">
        <v>215</v>
      </c>
      <c r="BE189" s="175">
        <f>IF(N189="základní",J189,0)</f>
        <v>0</v>
      </c>
      <c r="BF189" s="175">
        <f>IF(N189="snížená",J189,0)</f>
        <v>0</v>
      </c>
      <c r="BG189" s="175">
        <f>IF(N189="zákl. přenesená",J189,0)</f>
        <v>0</v>
      </c>
      <c r="BH189" s="175">
        <f>IF(N189="sníž. přenesená",J189,0)</f>
        <v>0</v>
      </c>
      <c r="BI189" s="175">
        <f>IF(N189="nulová",J189,0)</f>
        <v>0</v>
      </c>
      <c r="BJ189" s="17" t="s">
        <v>83</v>
      </c>
      <c r="BK189" s="175">
        <f>ROUND(I189*H189,2)</f>
        <v>0</v>
      </c>
      <c r="BL189" s="17" t="s">
        <v>369</v>
      </c>
      <c r="BM189" s="174" t="s">
        <v>1329</v>
      </c>
    </row>
    <row r="190" spans="1:65" s="2" customFormat="1" ht="19.5" x14ac:dyDescent="0.2">
      <c r="A190" s="34"/>
      <c r="B190" s="35"/>
      <c r="C190" s="36"/>
      <c r="D190" s="176" t="s">
        <v>218</v>
      </c>
      <c r="E190" s="36"/>
      <c r="F190" s="177" t="s">
        <v>1325</v>
      </c>
      <c r="G190" s="36"/>
      <c r="H190" s="36"/>
      <c r="I190" s="178"/>
      <c r="J190" s="36"/>
      <c r="K190" s="36"/>
      <c r="L190" s="39"/>
      <c r="M190" s="179"/>
      <c r="N190" s="180"/>
      <c r="O190" s="64"/>
      <c r="P190" s="64"/>
      <c r="Q190" s="64"/>
      <c r="R190" s="64"/>
      <c r="S190" s="64"/>
      <c r="T190" s="65"/>
      <c r="U190" s="34"/>
      <c r="V190" s="34"/>
      <c r="W190" s="34"/>
      <c r="X190" s="34"/>
      <c r="Y190" s="34"/>
      <c r="Z190" s="34"/>
      <c r="AA190" s="34"/>
      <c r="AB190" s="34"/>
      <c r="AC190" s="34"/>
      <c r="AD190" s="34"/>
      <c r="AE190" s="34"/>
      <c r="AT190" s="17" t="s">
        <v>218</v>
      </c>
      <c r="AU190" s="17" t="s">
        <v>83</v>
      </c>
    </row>
    <row r="191" spans="1:65" s="12" customFormat="1" x14ac:dyDescent="0.2">
      <c r="B191" s="181"/>
      <c r="C191" s="182"/>
      <c r="D191" s="176" t="s">
        <v>220</v>
      </c>
      <c r="E191" s="183" t="s">
        <v>35</v>
      </c>
      <c r="F191" s="184" t="s">
        <v>1326</v>
      </c>
      <c r="G191" s="182"/>
      <c r="H191" s="185">
        <v>17.52</v>
      </c>
      <c r="I191" s="186"/>
      <c r="J191" s="182"/>
      <c r="K191" s="182"/>
      <c r="L191" s="187"/>
      <c r="M191" s="188"/>
      <c r="N191" s="189"/>
      <c r="O191" s="189"/>
      <c r="P191" s="189"/>
      <c r="Q191" s="189"/>
      <c r="R191" s="189"/>
      <c r="S191" s="189"/>
      <c r="T191" s="190"/>
      <c r="AT191" s="191" t="s">
        <v>220</v>
      </c>
      <c r="AU191" s="191" t="s">
        <v>83</v>
      </c>
      <c r="AV191" s="12" t="s">
        <v>85</v>
      </c>
      <c r="AW191" s="12" t="s">
        <v>37</v>
      </c>
      <c r="AX191" s="12" t="s">
        <v>83</v>
      </c>
      <c r="AY191" s="191" t="s">
        <v>215</v>
      </c>
    </row>
    <row r="192" spans="1:65" s="2" customFormat="1" ht="44.25" customHeight="1" x14ac:dyDescent="0.2">
      <c r="A192" s="34"/>
      <c r="B192" s="35"/>
      <c r="C192" s="208" t="s">
        <v>420</v>
      </c>
      <c r="D192" s="208" t="s">
        <v>366</v>
      </c>
      <c r="E192" s="209" t="s">
        <v>579</v>
      </c>
      <c r="F192" s="210" t="s">
        <v>580</v>
      </c>
      <c r="G192" s="211" t="s">
        <v>353</v>
      </c>
      <c r="H192" s="212">
        <v>7.5039999999999996</v>
      </c>
      <c r="I192" s="213"/>
      <c r="J192" s="214">
        <f>ROUND(I192*H192,2)</f>
        <v>0</v>
      </c>
      <c r="K192" s="210" t="s">
        <v>213</v>
      </c>
      <c r="L192" s="39"/>
      <c r="M192" s="215" t="s">
        <v>35</v>
      </c>
      <c r="N192" s="216" t="s">
        <v>47</v>
      </c>
      <c r="O192" s="64"/>
      <c r="P192" s="172">
        <f>O192*H192</f>
        <v>0</v>
      </c>
      <c r="Q192" s="172">
        <v>0</v>
      </c>
      <c r="R192" s="172">
        <f>Q192*H192</f>
        <v>0</v>
      </c>
      <c r="S192" s="172">
        <v>0</v>
      </c>
      <c r="T192" s="173">
        <f>S192*H192</f>
        <v>0</v>
      </c>
      <c r="U192" s="34"/>
      <c r="V192" s="34"/>
      <c r="W192" s="34"/>
      <c r="X192" s="34"/>
      <c r="Y192" s="34"/>
      <c r="Z192" s="34"/>
      <c r="AA192" s="34"/>
      <c r="AB192" s="34"/>
      <c r="AC192" s="34"/>
      <c r="AD192" s="34"/>
      <c r="AE192" s="34"/>
      <c r="AR192" s="174" t="s">
        <v>369</v>
      </c>
      <c r="AT192" s="174" t="s">
        <v>366</v>
      </c>
      <c r="AU192" s="174" t="s">
        <v>83</v>
      </c>
      <c r="AY192" s="17" t="s">
        <v>215</v>
      </c>
      <c r="BE192" s="175">
        <f>IF(N192="základní",J192,0)</f>
        <v>0</v>
      </c>
      <c r="BF192" s="175">
        <f>IF(N192="snížená",J192,0)</f>
        <v>0</v>
      </c>
      <c r="BG192" s="175">
        <f>IF(N192="zákl. přenesená",J192,0)</f>
        <v>0</v>
      </c>
      <c r="BH192" s="175">
        <f>IF(N192="sníž. přenesená",J192,0)</f>
        <v>0</v>
      </c>
      <c r="BI192" s="175">
        <f>IF(N192="nulová",J192,0)</f>
        <v>0</v>
      </c>
      <c r="BJ192" s="17" t="s">
        <v>83</v>
      </c>
      <c r="BK192" s="175">
        <f>ROUND(I192*H192,2)</f>
        <v>0</v>
      </c>
      <c r="BL192" s="17" t="s">
        <v>369</v>
      </c>
      <c r="BM192" s="174" t="s">
        <v>1330</v>
      </c>
    </row>
    <row r="193" spans="1:65" s="2" customFormat="1" ht="39" x14ac:dyDescent="0.2">
      <c r="A193" s="34"/>
      <c r="B193" s="35"/>
      <c r="C193" s="36"/>
      <c r="D193" s="176" t="s">
        <v>218</v>
      </c>
      <c r="E193" s="36"/>
      <c r="F193" s="177" t="s">
        <v>1331</v>
      </c>
      <c r="G193" s="36"/>
      <c r="H193" s="36"/>
      <c r="I193" s="178"/>
      <c r="J193" s="36"/>
      <c r="K193" s="36"/>
      <c r="L193" s="39"/>
      <c r="M193" s="179"/>
      <c r="N193" s="180"/>
      <c r="O193" s="64"/>
      <c r="P193" s="64"/>
      <c r="Q193" s="64"/>
      <c r="R193" s="64"/>
      <c r="S193" s="64"/>
      <c r="T193" s="65"/>
      <c r="U193" s="34"/>
      <c r="V193" s="34"/>
      <c r="W193" s="34"/>
      <c r="X193" s="34"/>
      <c r="Y193" s="34"/>
      <c r="Z193" s="34"/>
      <c r="AA193" s="34"/>
      <c r="AB193" s="34"/>
      <c r="AC193" s="34"/>
      <c r="AD193" s="34"/>
      <c r="AE193" s="34"/>
      <c r="AT193" s="17" t="s">
        <v>218</v>
      </c>
      <c r="AU193" s="17" t="s">
        <v>83</v>
      </c>
    </row>
    <row r="194" spans="1:65" s="12" customFormat="1" x14ac:dyDescent="0.2">
      <c r="B194" s="181"/>
      <c r="C194" s="182"/>
      <c r="D194" s="176" t="s">
        <v>220</v>
      </c>
      <c r="E194" s="183" t="s">
        <v>35</v>
      </c>
      <c r="F194" s="184" t="s">
        <v>1332</v>
      </c>
      <c r="G194" s="182"/>
      <c r="H194" s="185">
        <v>3.5840000000000001</v>
      </c>
      <c r="I194" s="186"/>
      <c r="J194" s="182"/>
      <c r="K194" s="182"/>
      <c r="L194" s="187"/>
      <c r="M194" s="188"/>
      <c r="N194" s="189"/>
      <c r="O194" s="189"/>
      <c r="P194" s="189"/>
      <c r="Q194" s="189"/>
      <c r="R194" s="189"/>
      <c r="S194" s="189"/>
      <c r="T194" s="190"/>
      <c r="AT194" s="191" t="s">
        <v>220</v>
      </c>
      <c r="AU194" s="191" t="s">
        <v>83</v>
      </c>
      <c r="AV194" s="12" t="s">
        <v>85</v>
      </c>
      <c r="AW194" s="12" t="s">
        <v>37</v>
      </c>
      <c r="AX194" s="12" t="s">
        <v>76</v>
      </c>
      <c r="AY194" s="191" t="s">
        <v>215</v>
      </c>
    </row>
    <row r="195" spans="1:65" s="12" customFormat="1" x14ac:dyDescent="0.2">
      <c r="B195" s="181"/>
      <c r="C195" s="182"/>
      <c r="D195" s="176" t="s">
        <v>220</v>
      </c>
      <c r="E195" s="183" t="s">
        <v>35</v>
      </c>
      <c r="F195" s="184" t="s">
        <v>1333</v>
      </c>
      <c r="G195" s="182"/>
      <c r="H195" s="185">
        <v>3.92</v>
      </c>
      <c r="I195" s="186"/>
      <c r="J195" s="182"/>
      <c r="K195" s="182"/>
      <c r="L195" s="187"/>
      <c r="M195" s="188"/>
      <c r="N195" s="189"/>
      <c r="O195" s="189"/>
      <c r="P195" s="189"/>
      <c r="Q195" s="189"/>
      <c r="R195" s="189"/>
      <c r="S195" s="189"/>
      <c r="T195" s="190"/>
      <c r="AT195" s="191" t="s">
        <v>220</v>
      </c>
      <c r="AU195" s="191" t="s">
        <v>83</v>
      </c>
      <c r="AV195" s="12" t="s">
        <v>85</v>
      </c>
      <c r="AW195" s="12" t="s">
        <v>37</v>
      </c>
      <c r="AX195" s="12" t="s">
        <v>76</v>
      </c>
      <c r="AY195" s="191" t="s">
        <v>215</v>
      </c>
    </row>
    <row r="196" spans="1:65" s="14" customFormat="1" x14ac:dyDescent="0.2">
      <c r="B196" s="220"/>
      <c r="C196" s="221"/>
      <c r="D196" s="176" t="s">
        <v>220</v>
      </c>
      <c r="E196" s="222" t="s">
        <v>35</v>
      </c>
      <c r="F196" s="223" t="s">
        <v>616</v>
      </c>
      <c r="G196" s="221"/>
      <c r="H196" s="224">
        <v>7.5039999999999996</v>
      </c>
      <c r="I196" s="225"/>
      <c r="J196" s="221"/>
      <c r="K196" s="221"/>
      <c r="L196" s="226"/>
      <c r="M196" s="231"/>
      <c r="N196" s="232"/>
      <c r="O196" s="232"/>
      <c r="P196" s="232"/>
      <c r="Q196" s="232"/>
      <c r="R196" s="232"/>
      <c r="S196" s="232"/>
      <c r="T196" s="233"/>
      <c r="AT196" s="230" t="s">
        <v>220</v>
      </c>
      <c r="AU196" s="230" t="s">
        <v>83</v>
      </c>
      <c r="AV196" s="14" t="s">
        <v>216</v>
      </c>
      <c r="AW196" s="14" t="s">
        <v>37</v>
      </c>
      <c r="AX196" s="14" t="s">
        <v>83</v>
      </c>
      <c r="AY196" s="230" t="s">
        <v>215</v>
      </c>
    </row>
    <row r="197" spans="1:65" s="2" customFormat="1" ht="66.75" customHeight="1" x14ac:dyDescent="0.2">
      <c r="A197" s="34"/>
      <c r="B197" s="35"/>
      <c r="C197" s="208" t="s">
        <v>425</v>
      </c>
      <c r="D197" s="208" t="s">
        <v>366</v>
      </c>
      <c r="E197" s="209" t="s">
        <v>958</v>
      </c>
      <c r="F197" s="210" t="s">
        <v>959</v>
      </c>
      <c r="G197" s="211" t="s">
        <v>353</v>
      </c>
      <c r="H197" s="212">
        <v>7.5039999999999996</v>
      </c>
      <c r="I197" s="213"/>
      <c r="J197" s="214">
        <f>ROUND(I197*H197,2)</f>
        <v>0</v>
      </c>
      <c r="K197" s="210" t="s">
        <v>213</v>
      </c>
      <c r="L197" s="39"/>
      <c r="M197" s="215" t="s">
        <v>35</v>
      </c>
      <c r="N197" s="216" t="s">
        <v>47</v>
      </c>
      <c r="O197" s="64"/>
      <c r="P197" s="172">
        <f>O197*H197</f>
        <v>0</v>
      </c>
      <c r="Q197" s="172">
        <v>0</v>
      </c>
      <c r="R197" s="172">
        <f>Q197*H197</f>
        <v>0</v>
      </c>
      <c r="S197" s="172">
        <v>0</v>
      </c>
      <c r="T197" s="173">
        <f>S197*H197</f>
        <v>0</v>
      </c>
      <c r="U197" s="34"/>
      <c r="V197" s="34"/>
      <c r="W197" s="34"/>
      <c r="X197" s="34"/>
      <c r="Y197" s="34"/>
      <c r="Z197" s="34"/>
      <c r="AA197" s="34"/>
      <c r="AB197" s="34"/>
      <c r="AC197" s="34"/>
      <c r="AD197" s="34"/>
      <c r="AE197" s="34"/>
      <c r="AR197" s="174" t="s">
        <v>369</v>
      </c>
      <c r="AT197" s="174" t="s">
        <v>366</v>
      </c>
      <c r="AU197" s="174" t="s">
        <v>83</v>
      </c>
      <c r="AY197" s="17" t="s">
        <v>215</v>
      </c>
      <c r="BE197" s="175">
        <f>IF(N197="základní",J197,0)</f>
        <v>0</v>
      </c>
      <c r="BF197" s="175">
        <f>IF(N197="snížená",J197,0)</f>
        <v>0</v>
      </c>
      <c r="BG197" s="175">
        <f>IF(N197="zákl. přenesená",J197,0)</f>
        <v>0</v>
      </c>
      <c r="BH197" s="175">
        <f>IF(N197="sníž. přenesená",J197,0)</f>
        <v>0</v>
      </c>
      <c r="BI197" s="175">
        <f>IF(N197="nulová",J197,0)</f>
        <v>0</v>
      </c>
      <c r="BJ197" s="17" t="s">
        <v>83</v>
      </c>
      <c r="BK197" s="175">
        <f>ROUND(I197*H197,2)</f>
        <v>0</v>
      </c>
      <c r="BL197" s="17" t="s">
        <v>369</v>
      </c>
      <c r="BM197" s="174" t="s">
        <v>1334</v>
      </c>
    </row>
    <row r="198" spans="1:65" s="2" customFormat="1" ht="39" x14ac:dyDescent="0.2">
      <c r="A198" s="34"/>
      <c r="B198" s="35"/>
      <c r="C198" s="36"/>
      <c r="D198" s="176" t="s">
        <v>218</v>
      </c>
      <c r="E198" s="36"/>
      <c r="F198" s="177" t="s">
        <v>1335</v>
      </c>
      <c r="G198" s="36"/>
      <c r="H198" s="36"/>
      <c r="I198" s="178"/>
      <c r="J198" s="36"/>
      <c r="K198" s="36"/>
      <c r="L198" s="39"/>
      <c r="M198" s="179"/>
      <c r="N198" s="180"/>
      <c r="O198" s="64"/>
      <c r="P198" s="64"/>
      <c r="Q198" s="64"/>
      <c r="R198" s="64"/>
      <c r="S198" s="64"/>
      <c r="T198" s="65"/>
      <c r="U198" s="34"/>
      <c r="V198" s="34"/>
      <c r="W198" s="34"/>
      <c r="X198" s="34"/>
      <c r="Y198" s="34"/>
      <c r="Z198" s="34"/>
      <c r="AA198" s="34"/>
      <c r="AB198" s="34"/>
      <c r="AC198" s="34"/>
      <c r="AD198" s="34"/>
      <c r="AE198" s="34"/>
      <c r="AT198" s="17" t="s">
        <v>218</v>
      </c>
      <c r="AU198" s="17" t="s">
        <v>83</v>
      </c>
    </row>
    <row r="199" spans="1:65" s="12" customFormat="1" x14ac:dyDescent="0.2">
      <c r="B199" s="181"/>
      <c r="C199" s="182"/>
      <c r="D199" s="176" t="s">
        <v>220</v>
      </c>
      <c r="E199" s="183" t="s">
        <v>35</v>
      </c>
      <c r="F199" s="184" t="s">
        <v>1332</v>
      </c>
      <c r="G199" s="182"/>
      <c r="H199" s="185">
        <v>3.5840000000000001</v>
      </c>
      <c r="I199" s="186"/>
      <c r="J199" s="182"/>
      <c r="K199" s="182"/>
      <c r="L199" s="187"/>
      <c r="M199" s="188"/>
      <c r="N199" s="189"/>
      <c r="O199" s="189"/>
      <c r="P199" s="189"/>
      <c r="Q199" s="189"/>
      <c r="R199" s="189"/>
      <c r="S199" s="189"/>
      <c r="T199" s="190"/>
      <c r="AT199" s="191" t="s">
        <v>220</v>
      </c>
      <c r="AU199" s="191" t="s">
        <v>83</v>
      </c>
      <c r="AV199" s="12" t="s">
        <v>85</v>
      </c>
      <c r="AW199" s="12" t="s">
        <v>37</v>
      </c>
      <c r="AX199" s="12" t="s">
        <v>76</v>
      </c>
      <c r="AY199" s="191" t="s">
        <v>215</v>
      </c>
    </row>
    <row r="200" spans="1:65" s="12" customFormat="1" x14ac:dyDescent="0.2">
      <c r="B200" s="181"/>
      <c r="C200" s="182"/>
      <c r="D200" s="176" t="s">
        <v>220</v>
      </c>
      <c r="E200" s="183" t="s">
        <v>35</v>
      </c>
      <c r="F200" s="184" t="s">
        <v>1333</v>
      </c>
      <c r="G200" s="182"/>
      <c r="H200" s="185">
        <v>3.92</v>
      </c>
      <c r="I200" s="186"/>
      <c r="J200" s="182"/>
      <c r="K200" s="182"/>
      <c r="L200" s="187"/>
      <c r="M200" s="188"/>
      <c r="N200" s="189"/>
      <c r="O200" s="189"/>
      <c r="P200" s="189"/>
      <c r="Q200" s="189"/>
      <c r="R200" s="189"/>
      <c r="S200" s="189"/>
      <c r="T200" s="190"/>
      <c r="AT200" s="191" t="s">
        <v>220</v>
      </c>
      <c r="AU200" s="191" t="s">
        <v>83</v>
      </c>
      <c r="AV200" s="12" t="s">
        <v>85</v>
      </c>
      <c r="AW200" s="12" t="s">
        <v>37</v>
      </c>
      <c r="AX200" s="12" t="s">
        <v>76</v>
      </c>
      <c r="AY200" s="191" t="s">
        <v>215</v>
      </c>
    </row>
    <row r="201" spans="1:65" s="14" customFormat="1" x14ac:dyDescent="0.2">
      <c r="B201" s="220"/>
      <c r="C201" s="221"/>
      <c r="D201" s="176" t="s">
        <v>220</v>
      </c>
      <c r="E201" s="222" t="s">
        <v>35</v>
      </c>
      <c r="F201" s="223" t="s">
        <v>616</v>
      </c>
      <c r="G201" s="221"/>
      <c r="H201" s="224">
        <v>7.5039999999999996</v>
      </c>
      <c r="I201" s="225"/>
      <c r="J201" s="221"/>
      <c r="K201" s="221"/>
      <c r="L201" s="226"/>
      <c r="M201" s="231"/>
      <c r="N201" s="232"/>
      <c r="O201" s="232"/>
      <c r="P201" s="232"/>
      <c r="Q201" s="232"/>
      <c r="R201" s="232"/>
      <c r="S201" s="232"/>
      <c r="T201" s="233"/>
      <c r="AT201" s="230" t="s">
        <v>220</v>
      </c>
      <c r="AU201" s="230" t="s">
        <v>83</v>
      </c>
      <c r="AV201" s="14" t="s">
        <v>216</v>
      </c>
      <c r="AW201" s="14" t="s">
        <v>37</v>
      </c>
      <c r="AX201" s="14" t="s">
        <v>83</v>
      </c>
      <c r="AY201" s="230" t="s">
        <v>215</v>
      </c>
    </row>
    <row r="202" spans="1:65" s="2" customFormat="1" ht="60" x14ac:dyDescent="0.2">
      <c r="A202" s="34"/>
      <c r="B202" s="35"/>
      <c r="C202" s="208" t="s">
        <v>430</v>
      </c>
      <c r="D202" s="208" t="s">
        <v>366</v>
      </c>
      <c r="E202" s="209" t="s">
        <v>983</v>
      </c>
      <c r="F202" s="210" t="s">
        <v>984</v>
      </c>
      <c r="G202" s="211" t="s">
        <v>353</v>
      </c>
      <c r="H202" s="212">
        <v>15.789</v>
      </c>
      <c r="I202" s="213"/>
      <c r="J202" s="214">
        <f>ROUND(I202*H202,2)</f>
        <v>0</v>
      </c>
      <c r="K202" s="210" t="s">
        <v>213</v>
      </c>
      <c r="L202" s="39"/>
      <c r="M202" s="215" t="s">
        <v>35</v>
      </c>
      <c r="N202" s="216" t="s">
        <v>47</v>
      </c>
      <c r="O202" s="64"/>
      <c r="P202" s="172">
        <f>O202*H202</f>
        <v>0</v>
      </c>
      <c r="Q202" s="172">
        <v>0</v>
      </c>
      <c r="R202" s="172">
        <f>Q202*H202</f>
        <v>0</v>
      </c>
      <c r="S202" s="172">
        <v>0</v>
      </c>
      <c r="T202" s="173">
        <f>S202*H202</f>
        <v>0</v>
      </c>
      <c r="U202" s="34"/>
      <c r="V202" s="34"/>
      <c r="W202" s="34"/>
      <c r="X202" s="34"/>
      <c r="Y202" s="34"/>
      <c r="Z202" s="34"/>
      <c r="AA202" s="34"/>
      <c r="AB202" s="34"/>
      <c r="AC202" s="34"/>
      <c r="AD202" s="34"/>
      <c r="AE202" s="34"/>
      <c r="AR202" s="174" t="s">
        <v>369</v>
      </c>
      <c r="AT202" s="174" t="s">
        <v>366</v>
      </c>
      <c r="AU202" s="174" t="s">
        <v>83</v>
      </c>
      <c r="AY202" s="17" t="s">
        <v>215</v>
      </c>
      <c r="BE202" s="175">
        <f>IF(N202="základní",J202,0)</f>
        <v>0</v>
      </c>
      <c r="BF202" s="175">
        <f>IF(N202="snížená",J202,0)</f>
        <v>0</v>
      </c>
      <c r="BG202" s="175">
        <f>IF(N202="zákl. přenesená",J202,0)</f>
        <v>0</v>
      </c>
      <c r="BH202" s="175">
        <f>IF(N202="sníž. přenesená",J202,0)</f>
        <v>0</v>
      </c>
      <c r="BI202" s="175">
        <f>IF(N202="nulová",J202,0)</f>
        <v>0</v>
      </c>
      <c r="BJ202" s="17" t="s">
        <v>83</v>
      </c>
      <c r="BK202" s="175">
        <f>ROUND(I202*H202,2)</f>
        <v>0</v>
      </c>
      <c r="BL202" s="17" t="s">
        <v>369</v>
      </c>
      <c r="BM202" s="174" t="s">
        <v>1336</v>
      </c>
    </row>
    <row r="203" spans="1:65" s="2" customFormat="1" ht="29.25" x14ac:dyDescent="0.2">
      <c r="A203" s="34"/>
      <c r="B203" s="35"/>
      <c r="C203" s="36"/>
      <c r="D203" s="176" t="s">
        <v>218</v>
      </c>
      <c r="E203" s="36"/>
      <c r="F203" s="177" t="s">
        <v>1337</v>
      </c>
      <c r="G203" s="36"/>
      <c r="H203" s="36"/>
      <c r="I203" s="178"/>
      <c r="J203" s="36"/>
      <c r="K203" s="36"/>
      <c r="L203" s="39"/>
      <c r="M203" s="179"/>
      <c r="N203" s="180"/>
      <c r="O203" s="64"/>
      <c r="P203" s="64"/>
      <c r="Q203" s="64"/>
      <c r="R203" s="64"/>
      <c r="S203" s="64"/>
      <c r="T203" s="65"/>
      <c r="U203" s="34"/>
      <c r="V203" s="34"/>
      <c r="W203" s="34"/>
      <c r="X203" s="34"/>
      <c r="Y203" s="34"/>
      <c r="Z203" s="34"/>
      <c r="AA203" s="34"/>
      <c r="AB203" s="34"/>
      <c r="AC203" s="34"/>
      <c r="AD203" s="34"/>
      <c r="AE203" s="34"/>
      <c r="AT203" s="17" t="s">
        <v>218</v>
      </c>
      <c r="AU203" s="17" t="s">
        <v>83</v>
      </c>
    </row>
    <row r="204" spans="1:65" s="12" customFormat="1" x14ac:dyDescent="0.2">
      <c r="B204" s="181"/>
      <c r="C204" s="182"/>
      <c r="D204" s="176" t="s">
        <v>220</v>
      </c>
      <c r="E204" s="183" t="s">
        <v>35</v>
      </c>
      <c r="F204" s="184" t="s">
        <v>1338</v>
      </c>
      <c r="G204" s="182"/>
      <c r="H204" s="185">
        <v>15.789</v>
      </c>
      <c r="I204" s="186"/>
      <c r="J204" s="182"/>
      <c r="K204" s="182"/>
      <c r="L204" s="187"/>
      <c r="M204" s="188"/>
      <c r="N204" s="189"/>
      <c r="O204" s="189"/>
      <c r="P204" s="189"/>
      <c r="Q204" s="189"/>
      <c r="R204" s="189"/>
      <c r="S204" s="189"/>
      <c r="T204" s="190"/>
      <c r="AT204" s="191" t="s">
        <v>220</v>
      </c>
      <c r="AU204" s="191" t="s">
        <v>83</v>
      </c>
      <c r="AV204" s="12" t="s">
        <v>85</v>
      </c>
      <c r="AW204" s="12" t="s">
        <v>37</v>
      </c>
      <c r="AX204" s="12" t="s">
        <v>83</v>
      </c>
      <c r="AY204" s="191" t="s">
        <v>215</v>
      </c>
    </row>
    <row r="205" spans="1:65" s="2" customFormat="1" ht="60" x14ac:dyDescent="0.2">
      <c r="A205" s="34"/>
      <c r="B205" s="35"/>
      <c r="C205" s="208" t="s">
        <v>435</v>
      </c>
      <c r="D205" s="208" t="s">
        <v>366</v>
      </c>
      <c r="E205" s="209" t="s">
        <v>573</v>
      </c>
      <c r="F205" s="210" t="s">
        <v>574</v>
      </c>
      <c r="G205" s="211" t="s">
        <v>353</v>
      </c>
      <c r="H205" s="212">
        <v>0.38300000000000001</v>
      </c>
      <c r="I205" s="213"/>
      <c r="J205" s="214">
        <f>ROUND(I205*H205,2)</f>
        <v>0</v>
      </c>
      <c r="K205" s="210" t="s">
        <v>213</v>
      </c>
      <c r="L205" s="39"/>
      <c r="M205" s="215" t="s">
        <v>35</v>
      </c>
      <c r="N205" s="216" t="s">
        <v>47</v>
      </c>
      <c r="O205" s="64"/>
      <c r="P205" s="172">
        <f>O205*H205</f>
        <v>0</v>
      </c>
      <c r="Q205" s="172">
        <v>0</v>
      </c>
      <c r="R205" s="172">
        <f>Q205*H205</f>
        <v>0</v>
      </c>
      <c r="S205" s="172">
        <v>0</v>
      </c>
      <c r="T205" s="173">
        <f>S205*H205</f>
        <v>0</v>
      </c>
      <c r="U205" s="34"/>
      <c r="V205" s="34"/>
      <c r="W205" s="34"/>
      <c r="X205" s="34"/>
      <c r="Y205" s="34"/>
      <c r="Z205" s="34"/>
      <c r="AA205" s="34"/>
      <c r="AB205" s="34"/>
      <c r="AC205" s="34"/>
      <c r="AD205" s="34"/>
      <c r="AE205" s="34"/>
      <c r="AR205" s="174" t="s">
        <v>369</v>
      </c>
      <c r="AT205" s="174" t="s">
        <v>366</v>
      </c>
      <c r="AU205" s="174" t="s">
        <v>83</v>
      </c>
      <c r="AY205" s="17" t="s">
        <v>215</v>
      </c>
      <c r="BE205" s="175">
        <f>IF(N205="základní",J205,0)</f>
        <v>0</v>
      </c>
      <c r="BF205" s="175">
        <f>IF(N205="snížená",J205,0)</f>
        <v>0</v>
      </c>
      <c r="BG205" s="175">
        <f>IF(N205="zákl. přenesená",J205,0)</f>
        <v>0</v>
      </c>
      <c r="BH205" s="175">
        <f>IF(N205="sníž. přenesená",J205,0)</f>
        <v>0</v>
      </c>
      <c r="BI205" s="175">
        <f>IF(N205="nulová",J205,0)</f>
        <v>0</v>
      </c>
      <c r="BJ205" s="17" t="s">
        <v>83</v>
      </c>
      <c r="BK205" s="175">
        <f>ROUND(I205*H205,2)</f>
        <v>0</v>
      </c>
      <c r="BL205" s="17" t="s">
        <v>369</v>
      </c>
      <c r="BM205" s="174" t="s">
        <v>575</v>
      </c>
    </row>
    <row r="206" spans="1:65" s="2" customFormat="1" ht="19.5" x14ac:dyDescent="0.2">
      <c r="A206" s="34"/>
      <c r="B206" s="35"/>
      <c r="C206" s="36"/>
      <c r="D206" s="176" t="s">
        <v>218</v>
      </c>
      <c r="E206" s="36"/>
      <c r="F206" s="177" t="s">
        <v>576</v>
      </c>
      <c r="G206" s="36"/>
      <c r="H206" s="36"/>
      <c r="I206" s="178"/>
      <c r="J206" s="36"/>
      <c r="K206" s="36"/>
      <c r="L206" s="39"/>
      <c r="M206" s="179"/>
      <c r="N206" s="180"/>
      <c r="O206" s="64"/>
      <c r="P206" s="64"/>
      <c r="Q206" s="64"/>
      <c r="R206" s="64"/>
      <c r="S206" s="64"/>
      <c r="T206" s="65"/>
      <c r="U206" s="34"/>
      <c r="V206" s="34"/>
      <c r="W206" s="34"/>
      <c r="X206" s="34"/>
      <c r="Y206" s="34"/>
      <c r="Z206" s="34"/>
      <c r="AA206" s="34"/>
      <c r="AB206" s="34"/>
      <c r="AC206" s="34"/>
      <c r="AD206" s="34"/>
      <c r="AE206" s="34"/>
      <c r="AT206" s="17" t="s">
        <v>218</v>
      </c>
      <c r="AU206" s="17" t="s">
        <v>83</v>
      </c>
    </row>
    <row r="207" spans="1:65" s="12" customFormat="1" x14ac:dyDescent="0.2">
      <c r="B207" s="181"/>
      <c r="C207" s="182"/>
      <c r="D207" s="176" t="s">
        <v>220</v>
      </c>
      <c r="E207" s="183" t="s">
        <v>35</v>
      </c>
      <c r="F207" s="184" t="s">
        <v>1339</v>
      </c>
      <c r="G207" s="182"/>
      <c r="H207" s="185">
        <v>0.38300000000000001</v>
      </c>
      <c r="I207" s="186"/>
      <c r="J207" s="182"/>
      <c r="K207" s="182"/>
      <c r="L207" s="187"/>
      <c r="M207" s="188"/>
      <c r="N207" s="189"/>
      <c r="O207" s="189"/>
      <c r="P207" s="189"/>
      <c r="Q207" s="189"/>
      <c r="R207" s="189"/>
      <c r="S207" s="189"/>
      <c r="T207" s="190"/>
      <c r="AT207" s="191" t="s">
        <v>220</v>
      </c>
      <c r="AU207" s="191" t="s">
        <v>83</v>
      </c>
      <c r="AV207" s="12" t="s">
        <v>85</v>
      </c>
      <c r="AW207" s="12" t="s">
        <v>37</v>
      </c>
      <c r="AX207" s="12" t="s">
        <v>83</v>
      </c>
      <c r="AY207" s="191" t="s">
        <v>215</v>
      </c>
    </row>
    <row r="208" spans="1:65" s="2" customFormat="1" ht="60" x14ac:dyDescent="0.2">
      <c r="A208" s="34"/>
      <c r="B208" s="35"/>
      <c r="C208" s="208" t="s">
        <v>441</v>
      </c>
      <c r="D208" s="208" t="s">
        <v>366</v>
      </c>
      <c r="E208" s="209" t="s">
        <v>561</v>
      </c>
      <c r="F208" s="210" t="s">
        <v>562</v>
      </c>
      <c r="G208" s="211" t="s">
        <v>353</v>
      </c>
      <c r="H208" s="212">
        <v>79.198999999999998</v>
      </c>
      <c r="I208" s="213"/>
      <c r="J208" s="214">
        <f>ROUND(I208*H208,2)</f>
        <v>0</v>
      </c>
      <c r="K208" s="210" t="s">
        <v>213</v>
      </c>
      <c r="L208" s="39"/>
      <c r="M208" s="215" t="s">
        <v>35</v>
      </c>
      <c r="N208" s="216" t="s">
        <v>47</v>
      </c>
      <c r="O208" s="64"/>
      <c r="P208" s="172">
        <f>O208*H208</f>
        <v>0</v>
      </c>
      <c r="Q208" s="172">
        <v>0</v>
      </c>
      <c r="R208" s="172">
        <f>Q208*H208</f>
        <v>0</v>
      </c>
      <c r="S208" s="172">
        <v>0</v>
      </c>
      <c r="T208" s="173">
        <f>S208*H208</f>
        <v>0</v>
      </c>
      <c r="U208" s="34"/>
      <c r="V208" s="34"/>
      <c r="W208" s="34"/>
      <c r="X208" s="34"/>
      <c r="Y208" s="34"/>
      <c r="Z208" s="34"/>
      <c r="AA208" s="34"/>
      <c r="AB208" s="34"/>
      <c r="AC208" s="34"/>
      <c r="AD208" s="34"/>
      <c r="AE208" s="34"/>
      <c r="AR208" s="174" t="s">
        <v>369</v>
      </c>
      <c r="AT208" s="174" t="s">
        <v>366</v>
      </c>
      <c r="AU208" s="174" t="s">
        <v>83</v>
      </c>
      <c r="AY208" s="17" t="s">
        <v>215</v>
      </c>
      <c r="BE208" s="175">
        <f>IF(N208="základní",J208,0)</f>
        <v>0</v>
      </c>
      <c r="BF208" s="175">
        <f>IF(N208="snížená",J208,0)</f>
        <v>0</v>
      </c>
      <c r="BG208" s="175">
        <f>IF(N208="zákl. přenesená",J208,0)</f>
        <v>0</v>
      </c>
      <c r="BH208" s="175">
        <f>IF(N208="sníž. přenesená",J208,0)</f>
        <v>0</v>
      </c>
      <c r="BI208" s="175">
        <f>IF(N208="nulová",J208,0)</f>
        <v>0</v>
      </c>
      <c r="BJ208" s="17" t="s">
        <v>83</v>
      </c>
      <c r="BK208" s="175">
        <f>ROUND(I208*H208,2)</f>
        <v>0</v>
      </c>
      <c r="BL208" s="17" t="s">
        <v>369</v>
      </c>
      <c r="BM208" s="174" t="s">
        <v>881</v>
      </c>
    </row>
    <row r="209" spans="1:65" s="2" customFormat="1" ht="19.5" x14ac:dyDescent="0.2">
      <c r="A209" s="34"/>
      <c r="B209" s="35"/>
      <c r="C209" s="36"/>
      <c r="D209" s="176" t="s">
        <v>218</v>
      </c>
      <c r="E209" s="36"/>
      <c r="F209" s="177" t="s">
        <v>1340</v>
      </c>
      <c r="G209" s="36"/>
      <c r="H209" s="36"/>
      <c r="I209" s="178"/>
      <c r="J209" s="36"/>
      <c r="K209" s="36"/>
      <c r="L209" s="39"/>
      <c r="M209" s="179"/>
      <c r="N209" s="180"/>
      <c r="O209" s="64"/>
      <c r="P209" s="64"/>
      <c r="Q209" s="64"/>
      <c r="R209" s="64"/>
      <c r="S209" s="64"/>
      <c r="T209" s="65"/>
      <c r="U209" s="34"/>
      <c r="V209" s="34"/>
      <c r="W209" s="34"/>
      <c r="X209" s="34"/>
      <c r="Y209" s="34"/>
      <c r="Z209" s="34"/>
      <c r="AA209" s="34"/>
      <c r="AB209" s="34"/>
      <c r="AC209" s="34"/>
      <c r="AD209" s="34"/>
      <c r="AE209" s="34"/>
      <c r="AT209" s="17" t="s">
        <v>218</v>
      </c>
      <c r="AU209" s="17" t="s">
        <v>83</v>
      </c>
    </row>
    <row r="210" spans="1:65" s="12" customFormat="1" x14ac:dyDescent="0.2">
      <c r="B210" s="181"/>
      <c r="C210" s="182"/>
      <c r="D210" s="176" t="s">
        <v>220</v>
      </c>
      <c r="E210" s="183" t="s">
        <v>35</v>
      </c>
      <c r="F210" s="184" t="s">
        <v>1341</v>
      </c>
      <c r="G210" s="182"/>
      <c r="H210" s="185">
        <v>79.198999999999998</v>
      </c>
      <c r="I210" s="186"/>
      <c r="J210" s="182"/>
      <c r="K210" s="182"/>
      <c r="L210" s="187"/>
      <c r="M210" s="188"/>
      <c r="N210" s="189"/>
      <c r="O210" s="189"/>
      <c r="P210" s="189"/>
      <c r="Q210" s="189"/>
      <c r="R210" s="189"/>
      <c r="S210" s="189"/>
      <c r="T210" s="190"/>
      <c r="AT210" s="191" t="s">
        <v>220</v>
      </c>
      <c r="AU210" s="191" t="s">
        <v>83</v>
      </c>
      <c r="AV210" s="12" t="s">
        <v>85</v>
      </c>
      <c r="AW210" s="12" t="s">
        <v>37</v>
      </c>
      <c r="AX210" s="12" t="s">
        <v>83</v>
      </c>
      <c r="AY210" s="191" t="s">
        <v>215</v>
      </c>
    </row>
    <row r="211" spans="1:65" s="2" customFormat="1" ht="48" x14ac:dyDescent="0.2">
      <c r="A211" s="34"/>
      <c r="B211" s="35"/>
      <c r="C211" s="208" t="s">
        <v>446</v>
      </c>
      <c r="D211" s="208" t="s">
        <v>366</v>
      </c>
      <c r="E211" s="209" t="s">
        <v>597</v>
      </c>
      <c r="F211" s="210" t="s">
        <v>598</v>
      </c>
      <c r="G211" s="211" t="s">
        <v>353</v>
      </c>
      <c r="H211" s="212">
        <v>64.8</v>
      </c>
      <c r="I211" s="213"/>
      <c r="J211" s="214">
        <f>ROUND(I211*H211,2)</f>
        <v>0</v>
      </c>
      <c r="K211" s="210" t="s">
        <v>213</v>
      </c>
      <c r="L211" s="39"/>
      <c r="M211" s="215" t="s">
        <v>35</v>
      </c>
      <c r="N211" s="216" t="s">
        <v>47</v>
      </c>
      <c r="O211" s="64"/>
      <c r="P211" s="172">
        <f>O211*H211</f>
        <v>0</v>
      </c>
      <c r="Q211" s="172">
        <v>0</v>
      </c>
      <c r="R211" s="172">
        <f>Q211*H211</f>
        <v>0</v>
      </c>
      <c r="S211" s="172">
        <v>0</v>
      </c>
      <c r="T211" s="173">
        <f>S211*H211</f>
        <v>0</v>
      </c>
      <c r="U211" s="34"/>
      <c r="V211" s="34"/>
      <c r="W211" s="34"/>
      <c r="X211" s="34"/>
      <c r="Y211" s="34"/>
      <c r="Z211" s="34"/>
      <c r="AA211" s="34"/>
      <c r="AB211" s="34"/>
      <c r="AC211" s="34"/>
      <c r="AD211" s="34"/>
      <c r="AE211" s="34"/>
      <c r="AR211" s="174" t="s">
        <v>369</v>
      </c>
      <c r="AT211" s="174" t="s">
        <v>366</v>
      </c>
      <c r="AU211" s="174" t="s">
        <v>83</v>
      </c>
      <c r="AY211" s="17" t="s">
        <v>215</v>
      </c>
      <c r="BE211" s="175">
        <f>IF(N211="základní",J211,0)</f>
        <v>0</v>
      </c>
      <c r="BF211" s="175">
        <f>IF(N211="snížená",J211,0)</f>
        <v>0</v>
      </c>
      <c r="BG211" s="175">
        <f>IF(N211="zákl. přenesená",J211,0)</f>
        <v>0</v>
      </c>
      <c r="BH211" s="175">
        <f>IF(N211="sníž. přenesená",J211,0)</f>
        <v>0</v>
      </c>
      <c r="BI211" s="175">
        <f>IF(N211="nulová",J211,0)</f>
        <v>0</v>
      </c>
      <c r="BJ211" s="17" t="s">
        <v>83</v>
      </c>
      <c r="BK211" s="175">
        <f>ROUND(I211*H211,2)</f>
        <v>0</v>
      </c>
      <c r="BL211" s="17" t="s">
        <v>369</v>
      </c>
      <c r="BM211" s="174" t="s">
        <v>1342</v>
      </c>
    </row>
    <row r="212" spans="1:65" s="12" customFormat="1" x14ac:dyDescent="0.2">
      <c r="B212" s="181"/>
      <c r="C212" s="182"/>
      <c r="D212" s="176" t="s">
        <v>220</v>
      </c>
      <c r="E212" s="183" t="s">
        <v>35</v>
      </c>
      <c r="F212" s="184" t="s">
        <v>1343</v>
      </c>
      <c r="G212" s="182"/>
      <c r="H212" s="185">
        <v>64.8</v>
      </c>
      <c r="I212" s="186"/>
      <c r="J212" s="182"/>
      <c r="K212" s="182"/>
      <c r="L212" s="187"/>
      <c r="M212" s="188"/>
      <c r="N212" s="189"/>
      <c r="O212" s="189"/>
      <c r="P212" s="189"/>
      <c r="Q212" s="189"/>
      <c r="R212" s="189"/>
      <c r="S212" s="189"/>
      <c r="T212" s="190"/>
      <c r="AT212" s="191" t="s">
        <v>220</v>
      </c>
      <c r="AU212" s="191" t="s">
        <v>83</v>
      </c>
      <c r="AV212" s="12" t="s">
        <v>85</v>
      </c>
      <c r="AW212" s="12" t="s">
        <v>37</v>
      </c>
      <c r="AX212" s="12" t="s">
        <v>83</v>
      </c>
      <c r="AY212" s="191" t="s">
        <v>215</v>
      </c>
    </row>
    <row r="213" spans="1:65" s="2" customFormat="1" ht="48" x14ac:dyDescent="0.2">
      <c r="A213" s="34"/>
      <c r="B213" s="35"/>
      <c r="C213" s="208" t="s">
        <v>450</v>
      </c>
      <c r="D213" s="208" t="s">
        <v>366</v>
      </c>
      <c r="E213" s="209" t="s">
        <v>884</v>
      </c>
      <c r="F213" s="210" t="s">
        <v>885</v>
      </c>
      <c r="G213" s="211" t="s">
        <v>353</v>
      </c>
      <c r="H213" s="212">
        <v>9.5660000000000007</v>
      </c>
      <c r="I213" s="213"/>
      <c r="J213" s="214">
        <f>ROUND(I213*H213,2)</f>
        <v>0</v>
      </c>
      <c r="K213" s="210" t="s">
        <v>213</v>
      </c>
      <c r="L213" s="39"/>
      <c r="M213" s="215" t="s">
        <v>35</v>
      </c>
      <c r="N213" s="216" t="s">
        <v>47</v>
      </c>
      <c r="O213" s="64"/>
      <c r="P213" s="172">
        <f>O213*H213</f>
        <v>0</v>
      </c>
      <c r="Q213" s="172">
        <v>0</v>
      </c>
      <c r="R213" s="172">
        <f>Q213*H213</f>
        <v>0</v>
      </c>
      <c r="S213" s="172">
        <v>0</v>
      </c>
      <c r="T213" s="173">
        <f>S213*H213</f>
        <v>0</v>
      </c>
      <c r="U213" s="34"/>
      <c r="V213" s="34"/>
      <c r="W213" s="34"/>
      <c r="X213" s="34"/>
      <c r="Y213" s="34"/>
      <c r="Z213" s="34"/>
      <c r="AA213" s="34"/>
      <c r="AB213" s="34"/>
      <c r="AC213" s="34"/>
      <c r="AD213" s="34"/>
      <c r="AE213" s="34"/>
      <c r="AR213" s="174" t="s">
        <v>369</v>
      </c>
      <c r="AT213" s="174" t="s">
        <v>366</v>
      </c>
      <c r="AU213" s="174" t="s">
        <v>83</v>
      </c>
      <c r="AY213" s="17" t="s">
        <v>215</v>
      </c>
      <c r="BE213" s="175">
        <f>IF(N213="základní",J213,0)</f>
        <v>0</v>
      </c>
      <c r="BF213" s="175">
        <f>IF(N213="snížená",J213,0)</f>
        <v>0</v>
      </c>
      <c r="BG213" s="175">
        <f>IF(N213="zákl. přenesená",J213,0)</f>
        <v>0</v>
      </c>
      <c r="BH213" s="175">
        <f>IF(N213="sníž. přenesená",J213,0)</f>
        <v>0</v>
      </c>
      <c r="BI213" s="175">
        <f>IF(N213="nulová",J213,0)</f>
        <v>0</v>
      </c>
      <c r="BJ213" s="17" t="s">
        <v>83</v>
      </c>
      <c r="BK213" s="175">
        <f>ROUND(I213*H213,2)</f>
        <v>0</v>
      </c>
      <c r="BL213" s="17" t="s">
        <v>369</v>
      </c>
      <c r="BM213" s="174" t="s">
        <v>886</v>
      </c>
    </row>
    <row r="214" spans="1:65" s="2" customFormat="1" ht="19.5" x14ac:dyDescent="0.2">
      <c r="A214" s="34"/>
      <c r="B214" s="35"/>
      <c r="C214" s="36"/>
      <c r="D214" s="176" t="s">
        <v>218</v>
      </c>
      <c r="E214" s="36"/>
      <c r="F214" s="177" t="s">
        <v>887</v>
      </c>
      <c r="G214" s="36"/>
      <c r="H214" s="36"/>
      <c r="I214" s="178"/>
      <c r="J214" s="36"/>
      <c r="K214" s="36"/>
      <c r="L214" s="39"/>
      <c r="M214" s="179"/>
      <c r="N214" s="180"/>
      <c r="O214" s="64"/>
      <c r="P214" s="64"/>
      <c r="Q214" s="64"/>
      <c r="R214" s="64"/>
      <c r="S214" s="64"/>
      <c r="T214" s="65"/>
      <c r="U214" s="34"/>
      <c r="V214" s="34"/>
      <c r="W214" s="34"/>
      <c r="X214" s="34"/>
      <c r="Y214" s="34"/>
      <c r="Z214" s="34"/>
      <c r="AA214" s="34"/>
      <c r="AB214" s="34"/>
      <c r="AC214" s="34"/>
      <c r="AD214" s="34"/>
      <c r="AE214" s="34"/>
      <c r="AT214" s="17" t="s">
        <v>218</v>
      </c>
      <c r="AU214" s="17" t="s">
        <v>83</v>
      </c>
    </row>
    <row r="215" spans="1:65" s="12" customFormat="1" x14ac:dyDescent="0.2">
      <c r="B215" s="181"/>
      <c r="C215" s="182"/>
      <c r="D215" s="176" t="s">
        <v>220</v>
      </c>
      <c r="E215" s="183" t="s">
        <v>35</v>
      </c>
      <c r="F215" s="184" t="s">
        <v>1344</v>
      </c>
      <c r="G215" s="182"/>
      <c r="H215" s="185">
        <v>9.5660000000000007</v>
      </c>
      <c r="I215" s="186"/>
      <c r="J215" s="182"/>
      <c r="K215" s="182"/>
      <c r="L215" s="187"/>
      <c r="M215" s="188"/>
      <c r="N215" s="189"/>
      <c r="O215" s="189"/>
      <c r="P215" s="189"/>
      <c r="Q215" s="189"/>
      <c r="R215" s="189"/>
      <c r="S215" s="189"/>
      <c r="T215" s="190"/>
      <c r="AT215" s="191" t="s">
        <v>220</v>
      </c>
      <c r="AU215" s="191" t="s">
        <v>83</v>
      </c>
      <c r="AV215" s="12" t="s">
        <v>85</v>
      </c>
      <c r="AW215" s="12" t="s">
        <v>37</v>
      </c>
      <c r="AX215" s="12" t="s">
        <v>83</v>
      </c>
      <c r="AY215" s="191" t="s">
        <v>215</v>
      </c>
    </row>
    <row r="216" spans="1:65" s="2" customFormat="1" ht="44.25" customHeight="1" x14ac:dyDescent="0.2">
      <c r="A216" s="34"/>
      <c r="B216" s="35"/>
      <c r="C216" s="208" t="s">
        <v>455</v>
      </c>
      <c r="D216" s="208" t="s">
        <v>366</v>
      </c>
      <c r="E216" s="209" t="s">
        <v>605</v>
      </c>
      <c r="F216" s="210" t="s">
        <v>606</v>
      </c>
      <c r="G216" s="211" t="s">
        <v>353</v>
      </c>
      <c r="H216" s="212">
        <v>9.4E-2</v>
      </c>
      <c r="I216" s="213"/>
      <c r="J216" s="214">
        <f>ROUND(I216*H216,2)</f>
        <v>0</v>
      </c>
      <c r="K216" s="210" t="s">
        <v>213</v>
      </c>
      <c r="L216" s="39"/>
      <c r="M216" s="215" t="s">
        <v>35</v>
      </c>
      <c r="N216" s="216" t="s">
        <v>47</v>
      </c>
      <c r="O216" s="64"/>
      <c r="P216" s="172">
        <f>O216*H216</f>
        <v>0</v>
      </c>
      <c r="Q216" s="172">
        <v>0</v>
      </c>
      <c r="R216" s="172">
        <f>Q216*H216</f>
        <v>0</v>
      </c>
      <c r="S216" s="172">
        <v>0</v>
      </c>
      <c r="T216" s="173">
        <f>S216*H216</f>
        <v>0</v>
      </c>
      <c r="U216" s="34"/>
      <c r="V216" s="34"/>
      <c r="W216" s="34"/>
      <c r="X216" s="34"/>
      <c r="Y216" s="34"/>
      <c r="Z216" s="34"/>
      <c r="AA216" s="34"/>
      <c r="AB216" s="34"/>
      <c r="AC216" s="34"/>
      <c r="AD216" s="34"/>
      <c r="AE216" s="34"/>
      <c r="AR216" s="174" t="s">
        <v>369</v>
      </c>
      <c r="AT216" s="174" t="s">
        <v>366</v>
      </c>
      <c r="AU216" s="174" t="s">
        <v>83</v>
      </c>
      <c r="AY216" s="17" t="s">
        <v>215</v>
      </c>
      <c r="BE216" s="175">
        <f>IF(N216="základní",J216,0)</f>
        <v>0</v>
      </c>
      <c r="BF216" s="175">
        <f>IF(N216="snížená",J216,0)</f>
        <v>0</v>
      </c>
      <c r="BG216" s="175">
        <f>IF(N216="zákl. přenesená",J216,0)</f>
        <v>0</v>
      </c>
      <c r="BH216" s="175">
        <f>IF(N216="sníž. přenesená",J216,0)</f>
        <v>0</v>
      </c>
      <c r="BI216" s="175">
        <f>IF(N216="nulová",J216,0)</f>
        <v>0</v>
      </c>
      <c r="BJ216" s="17" t="s">
        <v>83</v>
      </c>
      <c r="BK216" s="175">
        <f>ROUND(I216*H216,2)</f>
        <v>0</v>
      </c>
      <c r="BL216" s="17" t="s">
        <v>369</v>
      </c>
      <c r="BM216" s="174" t="s">
        <v>607</v>
      </c>
    </row>
    <row r="217" spans="1:65" s="12" customFormat="1" x14ac:dyDescent="0.2">
      <c r="B217" s="181"/>
      <c r="C217" s="182"/>
      <c r="D217" s="176" t="s">
        <v>220</v>
      </c>
      <c r="E217" s="183" t="s">
        <v>35</v>
      </c>
      <c r="F217" s="184" t="s">
        <v>1345</v>
      </c>
      <c r="G217" s="182"/>
      <c r="H217" s="185">
        <v>9.4E-2</v>
      </c>
      <c r="I217" s="186"/>
      <c r="J217" s="182"/>
      <c r="K217" s="182"/>
      <c r="L217" s="187"/>
      <c r="M217" s="188"/>
      <c r="N217" s="189"/>
      <c r="O217" s="189"/>
      <c r="P217" s="189"/>
      <c r="Q217" s="189"/>
      <c r="R217" s="189"/>
      <c r="S217" s="189"/>
      <c r="T217" s="190"/>
      <c r="AT217" s="191" t="s">
        <v>220</v>
      </c>
      <c r="AU217" s="191" t="s">
        <v>83</v>
      </c>
      <c r="AV217" s="12" t="s">
        <v>85</v>
      </c>
      <c r="AW217" s="12" t="s">
        <v>37</v>
      </c>
      <c r="AX217" s="12" t="s">
        <v>83</v>
      </c>
      <c r="AY217" s="191" t="s">
        <v>215</v>
      </c>
    </row>
    <row r="218" spans="1:65" s="2" customFormat="1" ht="48" x14ac:dyDescent="0.2">
      <c r="A218" s="34"/>
      <c r="B218" s="35"/>
      <c r="C218" s="208" t="s">
        <v>459</v>
      </c>
      <c r="D218" s="208" t="s">
        <v>366</v>
      </c>
      <c r="E218" s="209" t="s">
        <v>890</v>
      </c>
      <c r="F218" s="210" t="s">
        <v>891</v>
      </c>
      <c r="G218" s="211" t="s">
        <v>353</v>
      </c>
      <c r="H218" s="212">
        <v>4.7389999999999999</v>
      </c>
      <c r="I218" s="213"/>
      <c r="J218" s="214">
        <f>ROUND(I218*H218,2)</f>
        <v>0</v>
      </c>
      <c r="K218" s="210" t="s">
        <v>213</v>
      </c>
      <c r="L218" s="39"/>
      <c r="M218" s="215" t="s">
        <v>35</v>
      </c>
      <c r="N218" s="216" t="s">
        <v>47</v>
      </c>
      <c r="O218" s="64"/>
      <c r="P218" s="172">
        <f>O218*H218</f>
        <v>0</v>
      </c>
      <c r="Q218" s="172">
        <v>0</v>
      </c>
      <c r="R218" s="172">
        <f>Q218*H218</f>
        <v>0</v>
      </c>
      <c r="S218" s="172">
        <v>0</v>
      </c>
      <c r="T218" s="173">
        <f>S218*H218</f>
        <v>0</v>
      </c>
      <c r="U218" s="34"/>
      <c r="V218" s="34"/>
      <c r="W218" s="34"/>
      <c r="X218" s="34"/>
      <c r="Y218" s="34"/>
      <c r="Z218" s="34"/>
      <c r="AA218" s="34"/>
      <c r="AB218" s="34"/>
      <c r="AC218" s="34"/>
      <c r="AD218" s="34"/>
      <c r="AE218" s="34"/>
      <c r="AR218" s="174" t="s">
        <v>369</v>
      </c>
      <c r="AT218" s="174" t="s">
        <v>366</v>
      </c>
      <c r="AU218" s="174" t="s">
        <v>83</v>
      </c>
      <c r="AY218" s="17" t="s">
        <v>215</v>
      </c>
      <c r="BE218" s="175">
        <f>IF(N218="základní",J218,0)</f>
        <v>0</v>
      </c>
      <c r="BF218" s="175">
        <f>IF(N218="snížená",J218,0)</f>
        <v>0</v>
      </c>
      <c r="BG218" s="175">
        <f>IF(N218="zákl. přenesená",J218,0)</f>
        <v>0</v>
      </c>
      <c r="BH218" s="175">
        <f>IF(N218="sníž. přenesená",J218,0)</f>
        <v>0</v>
      </c>
      <c r="BI218" s="175">
        <f>IF(N218="nulová",J218,0)</f>
        <v>0</v>
      </c>
      <c r="BJ218" s="17" t="s">
        <v>83</v>
      </c>
      <c r="BK218" s="175">
        <f>ROUND(I218*H218,2)</f>
        <v>0</v>
      </c>
      <c r="BL218" s="17" t="s">
        <v>369</v>
      </c>
      <c r="BM218" s="174" t="s">
        <v>892</v>
      </c>
    </row>
    <row r="219" spans="1:65" s="12" customFormat="1" x14ac:dyDescent="0.2">
      <c r="B219" s="181"/>
      <c r="C219" s="182"/>
      <c r="D219" s="176" t="s">
        <v>220</v>
      </c>
      <c r="E219" s="183" t="s">
        <v>35</v>
      </c>
      <c r="F219" s="184" t="s">
        <v>1346</v>
      </c>
      <c r="G219" s="182"/>
      <c r="H219" s="185">
        <v>0.124</v>
      </c>
      <c r="I219" s="186"/>
      <c r="J219" s="182"/>
      <c r="K219" s="182"/>
      <c r="L219" s="187"/>
      <c r="M219" s="188"/>
      <c r="N219" s="189"/>
      <c r="O219" s="189"/>
      <c r="P219" s="189"/>
      <c r="Q219" s="189"/>
      <c r="R219" s="189"/>
      <c r="S219" s="189"/>
      <c r="T219" s="190"/>
      <c r="AT219" s="191" t="s">
        <v>220</v>
      </c>
      <c r="AU219" s="191" t="s">
        <v>83</v>
      </c>
      <c r="AV219" s="12" t="s">
        <v>85</v>
      </c>
      <c r="AW219" s="12" t="s">
        <v>37</v>
      </c>
      <c r="AX219" s="12" t="s">
        <v>76</v>
      </c>
      <c r="AY219" s="191" t="s">
        <v>215</v>
      </c>
    </row>
    <row r="220" spans="1:65" s="12" customFormat="1" x14ac:dyDescent="0.2">
      <c r="B220" s="181"/>
      <c r="C220" s="182"/>
      <c r="D220" s="176" t="s">
        <v>220</v>
      </c>
      <c r="E220" s="183" t="s">
        <v>35</v>
      </c>
      <c r="F220" s="184" t="s">
        <v>1347</v>
      </c>
      <c r="G220" s="182"/>
      <c r="H220" s="185">
        <v>4.6150000000000002</v>
      </c>
      <c r="I220" s="186"/>
      <c r="J220" s="182"/>
      <c r="K220" s="182"/>
      <c r="L220" s="187"/>
      <c r="M220" s="188"/>
      <c r="N220" s="189"/>
      <c r="O220" s="189"/>
      <c r="P220" s="189"/>
      <c r="Q220" s="189"/>
      <c r="R220" s="189"/>
      <c r="S220" s="189"/>
      <c r="T220" s="190"/>
      <c r="AT220" s="191" t="s">
        <v>220</v>
      </c>
      <c r="AU220" s="191" t="s">
        <v>83</v>
      </c>
      <c r="AV220" s="12" t="s">
        <v>85</v>
      </c>
      <c r="AW220" s="12" t="s">
        <v>37</v>
      </c>
      <c r="AX220" s="12" t="s">
        <v>76</v>
      </c>
      <c r="AY220" s="191" t="s">
        <v>215</v>
      </c>
    </row>
    <row r="221" spans="1:65" s="14" customFormat="1" x14ac:dyDescent="0.2">
      <c r="B221" s="220"/>
      <c r="C221" s="221"/>
      <c r="D221" s="176" t="s">
        <v>220</v>
      </c>
      <c r="E221" s="222" t="s">
        <v>35</v>
      </c>
      <c r="F221" s="223" t="s">
        <v>616</v>
      </c>
      <c r="G221" s="221"/>
      <c r="H221" s="224">
        <v>4.7389999999999999</v>
      </c>
      <c r="I221" s="225"/>
      <c r="J221" s="221"/>
      <c r="K221" s="221"/>
      <c r="L221" s="226"/>
      <c r="M221" s="227"/>
      <c r="N221" s="228"/>
      <c r="O221" s="228"/>
      <c r="P221" s="228"/>
      <c r="Q221" s="228"/>
      <c r="R221" s="228"/>
      <c r="S221" s="228"/>
      <c r="T221" s="229"/>
      <c r="AT221" s="230" t="s">
        <v>220</v>
      </c>
      <c r="AU221" s="230" t="s">
        <v>83</v>
      </c>
      <c r="AV221" s="14" t="s">
        <v>216</v>
      </c>
      <c r="AW221" s="14" t="s">
        <v>37</v>
      </c>
      <c r="AX221" s="14" t="s">
        <v>83</v>
      </c>
      <c r="AY221" s="230" t="s">
        <v>215</v>
      </c>
    </row>
    <row r="222" spans="1:65" s="2" customFormat="1" ht="6.95" customHeight="1" x14ac:dyDescent="0.2">
      <c r="A222" s="34"/>
      <c r="B222" s="47"/>
      <c r="C222" s="48"/>
      <c r="D222" s="48"/>
      <c r="E222" s="48"/>
      <c r="F222" s="48"/>
      <c r="G222" s="48"/>
      <c r="H222" s="48"/>
      <c r="I222" s="48"/>
      <c r="J222" s="48"/>
      <c r="K222" s="48"/>
      <c r="L222" s="39"/>
      <c r="M222" s="34"/>
      <c r="O222" s="34"/>
      <c r="P222" s="34"/>
      <c r="Q222" s="34"/>
      <c r="R222" s="34"/>
      <c r="S222" s="34"/>
      <c r="T222" s="34"/>
      <c r="U222" s="34"/>
      <c r="V222" s="34"/>
      <c r="W222" s="34"/>
      <c r="X222" s="34"/>
      <c r="Y222" s="34"/>
      <c r="Z222" s="34"/>
      <c r="AA222" s="34"/>
      <c r="AB222" s="34"/>
      <c r="AC222" s="34"/>
      <c r="AD222" s="34"/>
      <c r="AE222" s="34"/>
    </row>
  </sheetData>
  <sheetProtection algorithmName="SHA-512" hashValue="Emr1o9uDCCTiTZG7nQ64NLA+mGQOkpe0JsyA1hhmap0xljjKJZsHlDz7R74sPbLB8dUcBhoYJ8fvulq188AIYw==" saltValue="fD5f6gawoK2pVOZ5ecm15ZLfIvRDLFCn4imBlz5MvQoKgmAvwIPvO0MSS8TvMdT7m5mNJRomHdtAumF+KlAL6Q==" spinCount="100000" sheet="1" objects="1" scenarios="1" formatColumns="0" formatRows="0" autoFilter="0"/>
  <autoFilter ref="C87:K221"/>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5"/>
  <sheetViews>
    <sheetView showGridLines="0" topLeftCell="A73" workbookViewId="0">
      <selection activeCell="W90" sqref="W90"/>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178</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1198</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30" customHeight="1" x14ac:dyDescent="0.2">
      <c r="A11" s="34"/>
      <c r="B11" s="39"/>
      <c r="C11" s="34"/>
      <c r="D11" s="34"/>
      <c r="E11" s="372" t="s">
        <v>1348</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1237</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ROUND(J85,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ROUND((SUM(BE85:BE94)),  2)</f>
        <v>0</v>
      </c>
      <c r="G35" s="34"/>
      <c r="H35" s="34"/>
      <c r="I35" s="124">
        <v>0.21</v>
      </c>
      <c r="J35" s="123">
        <f>ROUND(((SUM(BE85:BE94))*I35),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ROUND((SUM(BF85:BF94)),  2)</f>
        <v>0</v>
      </c>
      <c r="G36" s="34"/>
      <c r="H36" s="34"/>
      <c r="I36" s="124">
        <v>0.15</v>
      </c>
      <c r="J36" s="123">
        <f>ROUND(((SUM(BF85:BF94))*I36),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ROUND((SUM(BG85:BG94)),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ROUND((SUM(BH85:BH94)),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ROUND((SUM(BI85:BI94)),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1198</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30" customHeight="1" x14ac:dyDescent="0.2">
      <c r="A54" s="34"/>
      <c r="B54" s="35"/>
      <c r="C54" s="36"/>
      <c r="D54" s="36"/>
      <c r="E54" s="330" t="str">
        <f>E11</f>
        <v>SO 12.4 - Trať ČB - Černý Kříž, km 0,064 - Materíál dodávaný zadavatelem - NEOCEŇOVAT!</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194 dle JŘ, České Budějovice</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J85</f>
        <v>0</v>
      </c>
      <c r="K63" s="36"/>
      <c r="L63" s="113"/>
      <c r="S63" s="34"/>
      <c r="T63" s="34"/>
      <c r="U63" s="34"/>
      <c r="V63" s="34"/>
      <c r="W63" s="34"/>
      <c r="X63" s="34"/>
      <c r="Y63" s="34"/>
      <c r="Z63" s="34"/>
      <c r="AA63" s="34"/>
      <c r="AB63" s="34"/>
      <c r="AC63" s="34"/>
      <c r="AD63" s="34"/>
      <c r="AE63" s="34"/>
      <c r="AU63" s="17" t="s">
        <v>192</v>
      </c>
    </row>
    <row r="64" spans="1:47" s="2" customFormat="1" ht="21.75" customHeight="1" x14ac:dyDescent="0.2">
      <c r="A64" s="34"/>
      <c r="B64" s="35"/>
      <c r="C64" s="36"/>
      <c r="D64" s="36"/>
      <c r="E64" s="36"/>
      <c r="F64" s="36"/>
      <c r="G64" s="36"/>
      <c r="H64" s="36"/>
      <c r="I64" s="36"/>
      <c r="J64" s="36"/>
      <c r="K64" s="36"/>
      <c r="L64" s="113"/>
      <c r="S64" s="34"/>
      <c r="T64" s="34"/>
      <c r="U64" s="34"/>
      <c r="V64" s="34"/>
      <c r="W64" s="34"/>
      <c r="X64" s="34"/>
      <c r="Y64" s="34"/>
      <c r="Z64" s="34"/>
      <c r="AA64" s="34"/>
      <c r="AB64" s="34"/>
      <c r="AC64" s="34"/>
      <c r="AD64" s="34"/>
      <c r="AE64" s="34"/>
    </row>
    <row r="65" spans="1:31" s="2" customFormat="1" ht="6.95" customHeight="1" x14ac:dyDescent="0.2">
      <c r="A65" s="34"/>
      <c r="B65" s="47"/>
      <c r="C65" s="48"/>
      <c r="D65" s="48"/>
      <c r="E65" s="48"/>
      <c r="F65" s="48"/>
      <c r="G65" s="48"/>
      <c r="H65" s="48"/>
      <c r="I65" s="48"/>
      <c r="J65" s="48"/>
      <c r="K65" s="48"/>
      <c r="L65" s="113"/>
      <c r="S65" s="34"/>
      <c r="T65" s="34"/>
      <c r="U65" s="34"/>
      <c r="V65" s="34"/>
      <c r="W65" s="34"/>
      <c r="X65" s="34"/>
      <c r="Y65" s="34"/>
      <c r="Z65" s="34"/>
      <c r="AA65" s="34"/>
      <c r="AB65" s="34"/>
      <c r="AC65" s="34"/>
      <c r="AD65" s="34"/>
      <c r="AE65" s="34"/>
    </row>
    <row r="69" spans="1:31" s="2" customFormat="1" ht="6.95" customHeight="1" x14ac:dyDescent="0.2">
      <c r="A69" s="34"/>
      <c r="B69" s="49"/>
      <c r="C69" s="50"/>
      <c r="D69" s="50"/>
      <c r="E69" s="50"/>
      <c r="F69" s="50"/>
      <c r="G69" s="50"/>
      <c r="H69" s="50"/>
      <c r="I69" s="50"/>
      <c r="J69" s="50"/>
      <c r="K69" s="50"/>
      <c r="L69" s="113"/>
      <c r="S69" s="34"/>
      <c r="T69" s="34"/>
      <c r="U69" s="34"/>
      <c r="V69" s="34"/>
      <c r="W69" s="34"/>
      <c r="X69" s="34"/>
      <c r="Y69" s="34"/>
      <c r="Z69" s="34"/>
      <c r="AA69" s="34"/>
      <c r="AB69" s="34"/>
      <c r="AC69" s="34"/>
      <c r="AD69" s="34"/>
      <c r="AE69" s="34"/>
    </row>
    <row r="70" spans="1:31" s="2" customFormat="1" ht="24.95" customHeight="1" x14ac:dyDescent="0.2">
      <c r="A70" s="34"/>
      <c r="B70" s="35"/>
      <c r="C70" s="23" t="s">
        <v>196</v>
      </c>
      <c r="D70" s="36"/>
      <c r="E70" s="36"/>
      <c r="F70" s="36"/>
      <c r="G70" s="36"/>
      <c r="H70" s="36"/>
      <c r="I70" s="36"/>
      <c r="J70" s="36"/>
      <c r="K70" s="36"/>
      <c r="L70" s="113"/>
      <c r="S70" s="34"/>
      <c r="T70" s="34"/>
      <c r="U70" s="34"/>
      <c r="V70" s="34"/>
      <c r="W70" s="34"/>
      <c r="X70" s="34"/>
      <c r="Y70" s="34"/>
      <c r="Z70" s="34"/>
      <c r="AA70" s="34"/>
      <c r="AB70" s="34"/>
      <c r="AC70" s="34"/>
      <c r="AD70" s="34"/>
      <c r="AE70" s="34"/>
    </row>
    <row r="71" spans="1:31" s="2" customFormat="1" ht="6.95" customHeight="1" x14ac:dyDescent="0.2">
      <c r="A71" s="34"/>
      <c r="B71" s="35"/>
      <c r="C71" s="36"/>
      <c r="D71" s="36"/>
      <c r="E71" s="36"/>
      <c r="F71" s="36"/>
      <c r="G71" s="36"/>
      <c r="H71" s="36"/>
      <c r="I71" s="36"/>
      <c r="J71" s="36"/>
      <c r="K71" s="36"/>
      <c r="L71" s="113"/>
      <c r="S71" s="34"/>
      <c r="T71" s="34"/>
      <c r="U71" s="34"/>
      <c r="V71" s="34"/>
      <c r="W71" s="34"/>
      <c r="X71" s="34"/>
      <c r="Y71" s="34"/>
      <c r="Z71" s="34"/>
      <c r="AA71" s="34"/>
      <c r="AB71" s="34"/>
      <c r="AC71" s="34"/>
      <c r="AD71" s="34"/>
      <c r="AE71" s="34"/>
    </row>
    <row r="72" spans="1:31" s="2" customFormat="1" ht="12" customHeight="1" x14ac:dyDescent="0.2">
      <c r="A72" s="34"/>
      <c r="B72" s="35"/>
      <c r="C72" s="29" t="s">
        <v>16</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ht="16.5" customHeight="1" x14ac:dyDescent="0.2">
      <c r="A73" s="34"/>
      <c r="B73" s="35"/>
      <c r="C73" s="36"/>
      <c r="D73" s="36"/>
      <c r="E73" s="367" t="str">
        <f>E7</f>
        <v>Oprava kolejí a výhybek v úseku H. Dvořiště - Velešín na trati Č. Budějovice - Summerau</v>
      </c>
      <c r="F73" s="368"/>
      <c r="G73" s="368"/>
      <c r="H73" s="368"/>
      <c r="I73" s="36"/>
      <c r="J73" s="36"/>
      <c r="K73" s="36"/>
      <c r="L73" s="113"/>
      <c r="S73" s="34"/>
      <c r="T73" s="34"/>
      <c r="U73" s="34"/>
      <c r="V73" s="34"/>
      <c r="W73" s="34"/>
      <c r="X73" s="34"/>
      <c r="Y73" s="34"/>
      <c r="Z73" s="34"/>
      <c r="AA73" s="34"/>
      <c r="AB73" s="34"/>
      <c r="AC73" s="34"/>
      <c r="AD73" s="34"/>
      <c r="AE73" s="34"/>
    </row>
    <row r="74" spans="1:31" s="1" customFormat="1" ht="12" customHeight="1" x14ac:dyDescent="0.2">
      <c r="B74" s="21"/>
      <c r="C74" s="29" t="s">
        <v>183</v>
      </c>
      <c r="D74" s="22"/>
      <c r="E74" s="22"/>
      <c r="F74" s="22"/>
      <c r="G74" s="22"/>
      <c r="H74" s="22"/>
      <c r="I74" s="22"/>
      <c r="J74" s="22"/>
      <c r="K74" s="22"/>
      <c r="L74" s="20"/>
    </row>
    <row r="75" spans="1:31" s="2" customFormat="1" ht="16.5" customHeight="1" x14ac:dyDescent="0.2">
      <c r="A75" s="34"/>
      <c r="B75" s="35"/>
      <c r="C75" s="36"/>
      <c r="D75" s="36"/>
      <c r="E75" s="367" t="s">
        <v>1198</v>
      </c>
      <c r="F75" s="366"/>
      <c r="G75" s="366"/>
      <c r="H75" s="366"/>
      <c r="I75" s="36"/>
      <c r="J75" s="36"/>
      <c r="K75" s="36"/>
      <c r="L75" s="113"/>
      <c r="S75" s="34"/>
      <c r="T75" s="34"/>
      <c r="U75" s="34"/>
      <c r="V75" s="34"/>
      <c r="W75" s="34"/>
      <c r="X75" s="34"/>
      <c r="Y75" s="34"/>
      <c r="Z75" s="34"/>
      <c r="AA75" s="34"/>
      <c r="AB75" s="34"/>
      <c r="AC75" s="34"/>
      <c r="AD75" s="34"/>
      <c r="AE75" s="34"/>
    </row>
    <row r="76" spans="1:31" s="2" customFormat="1" ht="12" customHeight="1" x14ac:dyDescent="0.2">
      <c r="A76" s="34"/>
      <c r="B76" s="35"/>
      <c r="C76" s="29" t="s">
        <v>185</v>
      </c>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ht="30" customHeight="1" x14ac:dyDescent="0.2">
      <c r="A77" s="34"/>
      <c r="B77" s="35"/>
      <c r="C77" s="36"/>
      <c r="D77" s="36"/>
      <c r="E77" s="330" t="str">
        <f>E11</f>
        <v>SO 12.4 - Trať ČB - Černý Kříž, km 0,064 - Materíál dodávaný zadavatelem - NEOCEŇOVAT!</v>
      </c>
      <c r="F77" s="366"/>
      <c r="G77" s="366"/>
      <c r="H77" s="366"/>
      <c r="I77" s="36"/>
      <c r="J77" s="36"/>
      <c r="K77" s="36"/>
      <c r="L77" s="113"/>
      <c r="S77" s="34"/>
      <c r="T77" s="34"/>
      <c r="U77" s="34"/>
      <c r="V77" s="34"/>
      <c r="W77" s="34"/>
      <c r="X77" s="34"/>
      <c r="Y77" s="34"/>
      <c r="Z77" s="34"/>
      <c r="AA77" s="34"/>
      <c r="AB77" s="34"/>
      <c r="AC77" s="34"/>
      <c r="AD77" s="34"/>
      <c r="AE77" s="34"/>
    </row>
    <row r="78" spans="1:31" s="2" customFormat="1" ht="6.95" customHeight="1" x14ac:dyDescent="0.2">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22</v>
      </c>
      <c r="D79" s="36"/>
      <c r="E79" s="36"/>
      <c r="F79" s="27" t="str">
        <f>F14</f>
        <v>trať 194 dle JŘ, České Budějovice</v>
      </c>
      <c r="G79" s="36"/>
      <c r="H79" s="36"/>
      <c r="I79" s="29" t="s">
        <v>24</v>
      </c>
      <c r="J79" s="59" t="str">
        <f>IF(J14="","",J14)</f>
        <v>20. 1. 2021</v>
      </c>
      <c r="K79" s="36"/>
      <c r="L79" s="113"/>
      <c r="S79" s="34"/>
      <c r="T79" s="34"/>
      <c r="U79" s="34"/>
      <c r="V79" s="34"/>
      <c r="W79" s="34"/>
      <c r="X79" s="34"/>
      <c r="Y79" s="34"/>
      <c r="Z79" s="34"/>
      <c r="AA79" s="34"/>
      <c r="AB79" s="34"/>
      <c r="AC79" s="34"/>
      <c r="AD79" s="34"/>
      <c r="AE79" s="34"/>
    </row>
    <row r="80" spans="1:31" s="2" customFormat="1" ht="6.95" customHeight="1" x14ac:dyDescent="0.2">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5.2" customHeight="1" x14ac:dyDescent="0.2">
      <c r="A81" s="34"/>
      <c r="B81" s="35"/>
      <c r="C81" s="29" t="s">
        <v>26</v>
      </c>
      <c r="D81" s="36"/>
      <c r="E81" s="36"/>
      <c r="F81" s="27" t="str">
        <f>E17</f>
        <v xml:space="preserve">Správa železnic, s. o., OŘ Plzeň </v>
      </c>
      <c r="G81" s="36"/>
      <c r="H81" s="36"/>
      <c r="I81" s="29" t="s">
        <v>34</v>
      </c>
      <c r="J81" s="32" t="str">
        <f>E23</f>
        <v xml:space="preserve"> </v>
      </c>
      <c r="K81" s="36"/>
      <c r="L81" s="113"/>
      <c r="S81" s="34"/>
      <c r="T81" s="34"/>
      <c r="U81" s="34"/>
      <c r="V81" s="34"/>
      <c r="W81" s="34"/>
      <c r="X81" s="34"/>
      <c r="Y81" s="34"/>
      <c r="Z81" s="34"/>
      <c r="AA81" s="34"/>
      <c r="AB81" s="34"/>
      <c r="AC81" s="34"/>
      <c r="AD81" s="34"/>
      <c r="AE81" s="34"/>
    </row>
    <row r="82" spans="1:65" s="2" customFormat="1" ht="15.2" customHeight="1" x14ac:dyDescent="0.2">
      <c r="A82" s="34"/>
      <c r="B82" s="35"/>
      <c r="C82" s="29" t="s">
        <v>32</v>
      </c>
      <c r="D82" s="36"/>
      <c r="E82" s="36"/>
      <c r="F82" s="27" t="str">
        <f>IF(E20="","",E20)</f>
        <v>Vyplň údaj</v>
      </c>
      <c r="G82" s="36"/>
      <c r="H82" s="36"/>
      <c r="I82" s="29" t="s">
        <v>38</v>
      </c>
      <c r="J82" s="32" t="str">
        <f>E26</f>
        <v>Libor Brabenec</v>
      </c>
      <c r="K82" s="36"/>
      <c r="L82" s="113"/>
      <c r="S82" s="34"/>
      <c r="T82" s="34"/>
      <c r="U82" s="34"/>
      <c r="V82" s="34"/>
      <c r="W82" s="34"/>
      <c r="X82" s="34"/>
      <c r="Y82" s="34"/>
      <c r="Z82" s="34"/>
      <c r="AA82" s="34"/>
      <c r="AB82" s="34"/>
      <c r="AC82" s="34"/>
      <c r="AD82" s="34"/>
      <c r="AE82" s="34"/>
    </row>
    <row r="83" spans="1:65" s="2" customFormat="1" ht="10.3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11" customFormat="1" ht="29.25" customHeight="1" x14ac:dyDescent="0.2">
      <c r="A84" s="151"/>
      <c r="B84" s="152"/>
      <c r="C84" s="153" t="s">
        <v>197</v>
      </c>
      <c r="D84" s="154" t="s">
        <v>61</v>
      </c>
      <c r="E84" s="154" t="s">
        <v>57</v>
      </c>
      <c r="F84" s="154" t="s">
        <v>58</v>
      </c>
      <c r="G84" s="154" t="s">
        <v>198</v>
      </c>
      <c r="H84" s="154" t="s">
        <v>199</v>
      </c>
      <c r="I84" s="154" t="s">
        <v>200</v>
      </c>
      <c r="J84" s="154" t="s">
        <v>191</v>
      </c>
      <c r="K84" s="155" t="s">
        <v>201</v>
      </c>
      <c r="L84" s="156"/>
      <c r="M84" s="68" t="s">
        <v>35</v>
      </c>
      <c r="N84" s="69" t="s">
        <v>46</v>
      </c>
      <c r="O84" s="69" t="s">
        <v>202</v>
      </c>
      <c r="P84" s="69" t="s">
        <v>203</v>
      </c>
      <c r="Q84" s="69" t="s">
        <v>204</v>
      </c>
      <c r="R84" s="69" t="s">
        <v>205</v>
      </c>
      <c r="S84" s="69" t="s">
        <v>206</v>
      </c>
      <c r="T84" s="70" t="s">
        <v>207</v>
      </c>
      <c r="U84" s="151"/>
      <c r="V84" s="151"/>
      <c r="W84" s="151"/>
      <c r="X84" s="151"/>
      <c r="Y84" s="151"/>
      <c r="Z84" s="151"/>
      <c r="AA84" s="151"/>
      <c r="AB84" s="151"/>
      <c r="AC84" s="151"/>
      <c r="AD84" s="151"/>
      <c r="AE84" s="151"/>
    </row>
    <row r="85" spans="1:65" s="2" customFormat="1" ht="22.9" customHeight="1" x14ac:dyDescent="0.25">
      <c r="A85" s="34"/>
      <c r="B85" s="35"/>
      <c r="C85" s="75" t="s">
        <v>208</v>
      </c>
      <c r="D85" s="36"/>
      <c r="E85" s="36"/>
      <c r="F85" s="36"/>
      <c r="G85" s="36"/>
      <c r="H85" s="36"/>
      <c r="I85" s="36"/>
      <c r="J85" s="157">
        <f>BK85</f>
        <v>0</v>
      </c>
      <c r="K85" s="36"/>
      <c r="L85" s="39"/>
      <c r="M85" s="71"/>
      <c r="N85" s="158"/>
      <c r="O85" s="72"/>
      <c r="P85" s="159">
        <f>SUM(P86:P94)</f>
        <v>0</v>
      </c>
      <c r="Q85" s="72"/>
      <c r="R85" s="159">
        <f>SUM(R86:R94)</f>
        <v>14.817</v>
      </c>
      <c r="S85" s="72"/>
      <c r="T85" s="160">
        <f>SUM(T86:T94)</f>
        <v>0</v>
      </c>
      <c r="U85" s="34"/>
      <c r="V85" s="34"/>
      <c r="W85" s="34"/>
      <c r="X85" s="34"/>
      <c r="Y85" s="34"/>
      <c r="Z85" s="34"/>
      <c r="AA85" s="34"/>
      <c r="AB85" s="34"/>
      <c r="AC85" s="34"/>
      <c r="AD85" s="34"/>
      <c r="AE85" s="34"/>
      <c r="AT85" s="17" t="s">
        <v>75</v>
      </c>
      <c r="AU85" s="17" t="s">
        <v>192</v>
      </c>
      <c r="BK85" s="161">
        <f>SUM(BK86:BK94)</f>
        <v>0</v>
      </c>
    </row>
    <row r="86" spans="1:65" s="2" customFormat="1" ht="16.5" customHeight="1" x14ac:dyDescent="0.2">
      <c r="A86" s="34"/>
      <c r="B86" s="35"/>
      <c r="C86" s="162" t="s">
        <v>83</v>
      </c>
      <c r="D86" s="162" t="s">
        <v>209</v>
      </c>
      <c r="E86" s="163" t="s">
        <v>897</v>
      </c>
      <c r="F86" s="164" t="s">
        <v>898</v>
      </c>
      <c r="G86" s="165" t="s">
        <v>212</v>
      </c>
      <c r="H86" s="166">
        <v>12</v>
      </c>
      <c r="I86" s="321">
        <v>0</v>
      </c>
      <c r="J86" s="168">
        <f>ROUND(I86*H86,2)</f>
        <v>0</v>
      </c>
      <c r="K86" s="164" t="s">
        <v>213</v>
      </c>
      <c r="L86" s="169"/>
      <c r="M86" s="170" t="s">
        <v>35</v>
      </c>
      <c r="N86" s="171" t="s">
        <v>47</v>
      </c>
      <c r="O86" s="64"/>
      <c r="P86" s="172">
        <f>O86*H86</f>
        <v>0</v>
      </c>
      <c r="Q86" s="172">
        <v>1.23475</v>
      </c>
      <c r="R86" s="172">
        <f>Q86*H86</f>
        <v>14.817</v>
      </c>
      <c r="S86" s="172">
        <v>0</v>
      </c>
      <c r="T86" s="173">
        <f>S86*H86</f>
        <v>0</v>
      </c>
      <c r="U86" s="34"/>
      <c r="V86" s="34"/>
      <c r="W86" s="34"/>
      <c r="X86" s="34"/>
      <c r="Y86" s="34"/>
      <c r="Z86" s="34"/>
      <c r="AA86" s="34"/>
      <c r="AB86" s="34"/>
      <c r="AC86" s="34"/>
      <c r="AD86" s="34"/>
      <c r="AE86" s="34"/>
      <c r="AR86" s="174" t="s">
        <v>214</v>
      </c>
      <c r="AT86" s="174" t="s">
        <v>209</v>
      </c>
      <c r="AU86" s="174" t="s">
        <v>76</v>
      </c>
      <c r="AY86" s="17" t="s">
        <v>215</v>
      </c>
      <c r="BE86" s="175">
        <f>IF(N86="základní",J86,0)</f>
        <v>0</v>
      </c>
      <c r="BF86" s="175">
        <f>IF(N86="snížená",J86,0)</f>
        <v>0</v>
      </c>
      <c r="BG86" s="175">
        <f>IF(N86="zákl. přenesená",J86,0)</f>
        <v>0</v>
      </c>
      <c r="BH86" s="175">
        <f>IF(N86="sníž. přenesená",J86,0)</f>
        <v>0</v>
      </c>
      <c r="BI86" s="175">
        <f>IF(N86="nulová",J86,0)</f>
        <v>0</v>
      </c>
      <c r="BJ86" s="17" t="s">
        <v>83</v>
      </c>
      <c r="BK86" s="175">
        <f>ROUND(I86*H86,2)</f>
        <v>0</v>
      </c>
      <c r="BL86" s="17" t="s">
        <v>216</v>
      </c>
      <c r="BM86" s="174" t="s">
        <v>899</v>
      </c>
    </row>
    <row r="87" spans="1:65" s="2" customFormat="1" ht="58.5" x14ac:dyDescent="0.2">
      <c r="A87" s="34"/>
      <c r="B87" s="35"/>
      <c r="C87" s="36"/>
      <c r="D87" s="176" t="s">
        <v>218</v>
      </c>
      <c r="E87" s="36"/>
      <c r="F87" s="177" t="s">
        <v>900</v>
      </c>
      <c r="G87" s="36"/>
      <c r="H87" s="36"/>
      <c r="I87" s="178"/>
      <c r="J87" s="36"/>
      <c r="K87" s="36"/>
      <c r="L87" s="39"/>
      <c r="M87" s="179"/>
      <c r="N87" s="180"/>
      <c r="O87" s="64"/>
      <c r="P87" s="64"/>
      <c r="Q87" s="64"/>
      <c r="R87" s="64"/>
      <c r="S87" s="64"/>
      <c r="T87" s="65"/>
      <c r="U87" s="34"/>
      <c r="V87" s="34"/>
      <c r="W87" s="34"/>
      <c r="X87" s="34"/>
      <c r="Y87" s="34"/>
      <c r="Z87" s="34"/>
      <c r="AA87" s="34"/>
      <c r="AB87" s="34"/>
      <c r="AC87" s="34"/>
      <c r="AD87" s="34"/>
      <c r="AE87" s="34"/>
      <c r="AT87" s="17" t="s">
        <v>218</v>
      </c>
      <c r="AU87" s="17" t="s">
        <v>76</v>
      </c>
    </row>
    <row r="88" spans="1:65" s="12" customFormat="1" x14ac:dyDescent="0.2">
      <c r="B88" s="181"/>
      <c r="C88" s="182"/>
      <c r="D88" s="176" t="s">
        <v>220</v>
      </c>
      <c r="E88" s="183" t="s">
        <v>35</v>
      </c>
      <c r="F88" s="184" t="s">
        <v>1349</v>
      </c>
      <c r="G88" s="182"/>
      <c r="H88" s="185">
        <v>12</v>
      </c>
      <c r="I88" s="186"/>
      <c r="J88" s="182"/>
      <c r="K88" s="182"/>
      <c r="L88" s="187"/>
      <c r="M88" s="188"/>
      <c r="N88" s="189"/>
      <c r="O88" s="189"/>
      <c r="P88" s="189"/>
      <c r="Q88" s="189"/>
      <c r="R88" s="189"/>
      <c r="S88" s="189"/>
      <c r="T88" s="190"/>
      <c r="AT88" s="191" t="s">
        <v>220</v>
      </c>
      <c r="AU88" s="191" t="s">
        <v>76</v>
      </c>
      <c r="AV88" s="12" t="s">
        <v>85</v>
      </c>
      <c r="AW88" s="12" t="s">
        <v>37</v>
      </c>
      <c r="AX88" s="12" t="s">
        <v>83</v>
      </c>
      <c r="AY88" s="191" t="s">
        <v>215</v>
      </c>
    </row>
    <row r="89" spans="1:65" s="2" customFormat="1" ht="16.5" customHeight="1" x14ac:dyDescent="0.2">
      <c r="A89" s="34"/>
      <c r="B89" s="35"/>
      <c r="C89" s="162" t="s">
        <v>85</v>
      </c>
      <c r="D89" s="162" t="s">
        <v>209</v>
      </c>
      <c r="E89" s="163" t="s">
        <v>1350</v>
      </c>
      <c r="F89" s="164" t="s">
        <v>1351</v>
      </c>
      <c r="G89" s="165" t="s">
        <v>402</v>
      </c>
      <c r="H89" s="166">
        <v>9.6</v>
      </c>
      <c r="I89" s="321">
        <v>0</v>
      </c>
      <c r="J89" s="168">
        <f>ROUND(I89*H89,2)</f>
        <v>0</v>
      </c>
      <c r="K89" s="164" t="s">
        <v>35</v>
      </c>
      <c r="L89" s="169"/>
      <c r="M89" s="170" t="s">
        <v>35</v>
      </c>
      <c r="N89" s="171" t="s">
        <v>47</v>
      </c>
      <c r="O89" s="64"/>
      <c r="P89" s="172">
        <f>O89*H89</f>
        <v>0</v>
      </c>
      <c r="Q89" s="172">
        <v>0</v>
      </c>
      <c r="R89" s="172">
        <f>Q89*H89</f>
        <v>0</v>
      </c>
      <c r="S89" s="172">
        <v>0</v>
      </c>
      <c r="T89" s="173">
        <f>S89*H89</f>
        <v>0</v>
      </c>
      <c r="U89" s="34"/>
      <c r="V89" s="34"/>
      <c r="W89" s="34"/>
      <c r="X89" s="34"/>
      <c r="Y89" s="34"/>
      <c r="Z89" s="34"/>
      <c r="AA89" s="34"/>
      <c r="AB89" s="34"/>
      <c r="AC89" s="34"/>
      <c r="AD89" s="34"/>
      <c r="AE89" s="34"/>
      <c r="AR89" s="174" t="s">
        <v>214</v>
      </c>
      <c r="AT89" s="174" t="s">
        <v>209</v>
      </c>
      <c r="AU89" s="174" t="s">
        <v>76</v>
      </c>
      <c r="AY89" s="17" t="s">
        <v>215</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216</v>
      </c>
      <c r="BM89" s="174" t="s">
        <v>1352</v>
      </c>
    </row>
    <row r="90" spans="1:65" s="2" customFormat="1" ht="107.25" x14ac:dyDescent="0.2">
      <c r="A90" s="34"/>
      <c r="B90" s="35"/>
      <c r="C90" s="36"/>
      <c r="D90" s="176" t="s">
        <v>218</v>
      </c>
      <c r="E90" s="36"/>
      <c r="F90" s="177" t="s">
        <v>1353</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218</v>
      </c>
      <c r="AU90" s="17" t="s">
        <v>76</v>
      </c>
    </row>
    <row r="91" spans="1:65" s="12" customFormat="1" x14ac:dyDescent="0.2">
      <c r="B91" s="181"/>
      <c r="C91" s="182"/>
      <c r="D91" s="176" t="s">
        <v>220</v>
      </c>
      <c r="E91" s="183" t="s">
        <v>35</v>
      </c>
      <c r="F91" s="184" t="s">
        <v>1220</v>
      </c>
      <c r="G91" s="182"/>
      <c r="H91" s="185">
        <v>9.6</v>
      </c>
      <c r="I91" s="186"/>
      <c r="J91" s="182"/>
      <c r="K91" s="182"/>
      <c r="L91" s="187"/>
      <c r="M91" s="188"/>
      <c r="N91" s="189"/>
      <c r="O91" s="189"/>
      <c r="P91" s="189"/>
      <c r="Q91" s="189"/>
      <c r="R91" s="189"/>
      <c r="S91" s="189"/>
      <c r="T91" s="190"/>
      <c r="AT91" s="191" t="s">
        <v>220</v>
      </c>
      <c r="AU91" s="191" t="s">
        <v>76</v>
      </c>
      <c r="AV91" s="12" t="s">
        <v>85</v>
      </c>
      <c r="AW91" s="12" t="s">
        <v>37</v>
      </c>
      <c r="AX91" s="12" t="s">
        <v>83</v>
      </c>
      <c r="AY91" s="191" t="s">
        <v>215</v>
      </c>
    </row>
    <row r="92" spans="1:65" s="2" customFormat="1" ht="16.5" customHeight="1" x14ac:dyDescent="0.2">
      <c r="A92" s="34"/>
      <c r="B92" s="35"/>
      <c r="C92" s="162" t="s">
        <v>228</v>
      </c>
      <c r="D92" s="162" t="s">
        <v>209</v>
      </c>
      <c r="E92" s="163" t="s">
        <v>711</v>
      </c>
      <c r="F92" s="164" t="s">
        <v>712</v>
      </c>
      <c r="G92" s="165" t="s">
        <v>212</v>
      </c>
      <c r="H92" s="166">
        <v>60</v>
      </c>
      <c r="I92" s="321">
        <v>0</v>
      </c>
      <c r="J92" s="168">
        <f>ROUND(I92*H92,2)</f>
        <v>0</v>
      </c>
      <c r="K92" s="164" t="s">
        <v>213</v>
      </c>
      <c r="L92" s="169"/>
      <c r="M92" s="170" t="s">
        <v>35</v>
      </c>
      <c r="N92" s="171" t="s">
        <v>47</v>
      </c>
      <c r="O92" s="64"/>
      <c r="P92" s="172">
        <f>O92*H92</f>
        <v>0</v>
      </c>
      <c r="Q92" s="172">
        <v>0</v>
      </c>
      <c r="R92" s="172">
        <f>Q92*H92</f>
        <v>0</v>
      </c>
      <c r="S92" s="172">
        <v>0</v>
      </c>
      <c r="T92" s="173">
        <f>S92*H92</f>
        <v>0</v>
      </c>
      <c r="U92" s="34"/>
      <c r="V92" s="34"/>
      <c r="W92" s="34"/>
      <c r="X92" s="34"/>
      <c r="Y92" s="34"/>
      <c r="Z92" s="34"/>
      <c r="AA92" s="34"/>
      <c r="AB92" s="34"/>
      <c r="AC92" s="34"/>
      <c r="AD92" s="34"/>
      <c r="AE92" s="34"/>
      <c r="AR92" s="174" t="s">
        <v>214</v>
      </c>
      <c r="AT92" s="174" t="s">
        <v>209</v>
      </c>
      <c r="AU92" s="174" t="s">
        <v>76</v>
      </c>
      <c r="AY92" s="17" t="s">
        <v>215</v>
      </c>
      <c r="BE92" s="175">
        <f>IF(N92="základní",J92,0)</f>
        <v>0</v>
      </c>
      <c r="BF92" s="175">
        <f>IF(N92="snížená",J92,0)</f>
        <v>0</v>
      </c>
      <c r="BG92" s="175">
        <f>IF(N92="zákl. přenesená",J92,0)</f>
        <v>0</v>
      </c>
      <c r="BH92" s="175">
        <f>IF(N92="sníž. přenesená",J92,0)</f>
        <v>0</v>
      </c>
      <c r="BI92" s="175">
        <f>IF(N92="nulová",J92,0)</f>
        <v>0</v>
      </c>
      <c r="BJ92" s="17" t="s">
        <v>83</v>
      </c>
      <c r="BK92" s="175">
        <f>ROUND(I92*H92,2)</f>
        <v>0</v>
      </c>
      <c r="BL92" s="17" t="s">
        <v>216</v>
      </c>
      <c r="BM92" s="174" t="s">
        <v>1354</v>
      </c>
    </row>
    <row r="93" spans="1:65" s="2" customFormat="1" ht="58.5" x14ac:dyDescent="0.2">
      <c r="A93" s="34"/>
      <c r="B93" s="35"/>
      <c r="C93" s="36"/>
      <c r="D93" s="176" t="s">
        <v>218</v>
      </c>
      <c r="E93" s="36"/>
      <c r="F93" s="177" t="s">
        <v>998</v>
      </c>
      <c r="G93" s="36"/>
      <c r="H93" s="36"/>
      <c r="I93" s="178"/>
      <c r="J93" s="36"/>
      <c r="K93" s="36"/>
      <c r="L93" s="39"/>
      <c r="M93" s="179"/>
      <c r="N93" s="180"/>
      <c r="O93" s="64"/>
      <c r="P93" s="64"/>
      <c r="Q93" s="64"/>
      <c r="R93" s="64"/>
      <c r="S93" s="64"/>
      <c r="T93" s="65"/>
      <c r="U93" s="34"/>
      <c r="V93" s="34"/>
      <c r="W93" s="34"/>
      <c r="X93" s="34"/>
      <c r="Y93" s="34"/>
      <c r="Z93" s="34"/>
      <c r="AA93" s="34"/>
      <c r="AB93" s="34"/>
      <c r="AC93" s="34"/>
      <c r="AD93" s="34"/>
      <c r="AE93" s="34"/>
      <c r="AT93" s="17" t="s">
        <v>218</v>
      </c>
      <c r="AU93" s="17" t="s">
        <v>76</v>
      </c>
    </row>
    <row r="94" spans="1:65" s="12" customFormat="1" x14ac:dyDescent="0.2">
      <c r="B94" s="181"/>
      <c r="C94" s="182"/>
      <c r="D94" s="176" t="s">
        <v>220</v>
      </c>
      <c r="E94" s="183" t="s">
        <v>35</v>
      </c>
      <c r="F94" s="184" t="s">
        <v>1355</v>
      </c>
      <c r="G94" s="182"/>
      <c r="H94" s="185">
        <v>60</v>
      </c>
      <c r="I94" s="186"/>
      <c r="J94" s="182"/>
      <c r="K94" s="182"/>
      <c r="L94" s="187"/>
      <c r="M94" s="217"/>
      <c r="N94" s="218"/>
      <c r="O94" s="218"/>
      <c r="P94" s="218"/>
      <c r="Q94" s="218"/>
      <c r="R94" s="218"/>
      <c r="S94" s="218"/>
      <c r="T94" s="219"/>
      <c r="AT94" s="191" t="s">
        <v>220</v>
      </c>
      <c r="AU94" s="191" t="s">
        <v>76</v>
      </c>
      <c r="AV94" s="12" t="s">
        <v>85</v>
      </c>
      <c r="AW94" s="12" t="s">
        <v>37</v>
      </c>
      <c r="AX94" s="12" t="s">
        <v>83</v>
      </c>
      <c r="AY94" s="191" t="s">
        <v>215</v>
      </c>
    </row>
    <row r="95" spans="1:65" s="2" customFormat="1" ht="6.95" customHeight="1" x14ac:dyDescent="0.2">
      <c r="A95" s="34"/>
      <c r="B95" s="47"/>
      <c r="C95" s="48"/>
      <c r="D95" s="48"/>
      <c r="E95" s="48"/>
      <c r="F95" s="48"/>
      <c r="G95" s="48"/>
      <c r="H95" s="48"/>
      <c r="I95" s="48"/>
      <c r="J95" s="48"/>
      <c r="K95" s="48"/>
      <c r="L95" s="39"/>
      <c r="M95" s="34"/>
      <c r="O95" s="34"/>
      <c r="P95" s="34"/>
      <c r="Q95" s="34"/>
      <c r="R95" s="34"/>
      <c r="S95" s="34"/>
      <c r="T95" s="34"/>
      <c r="U95" s="34"/>
      <c r="V95" s="34"/>
      <c r="W95" s="34"/>
      <c r="X95" s="34"/>
      <c r="Y95" s="34"/>
      <c r="Z95" s="34"/>
      <c r="AA95" s="34"/>
      <c r="AB95" s="34"/>
      <c r="AC95" s="34"/>
      <c r="AD95" s="34"/>
      <c r="AE95" s="34"/>
    </row>
  </sheetData>
  <sheetProtection algorithmName="SHA-512" hashValue="qBMRRMqeK64UzEg25HhZ4vClpYui6KQg4qnnRDkz75s7mVSUUWIRNTaTPllFfw1Ncp0VfTC2S8lni/dKGv32yQ==" saltValue="m6zqVIgmjIyNGDQ8rbR9GDiIOKCpqbOUibEI4hSwGR2t1f4Nex/PGu+I2WaRbRXyPPQ/QPEnOLOYmcJUW9NV+w==" spinCount="100000" sheet="1" objects="1" scenarios="1" formatColumns="0" formatRows="0" autoFilter="0"/>
  <autoFilter ref="C84:K94"/>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3"/>
  <sheetViews>
    <sheetView showGridLines="0" topLeftCell="A71"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181</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2" customFormat="1" ht="12" customHeight="1" x14ac:dyDescent="0.2">
      <c r="A8" s="34"/>
      <c r="B8" s="39"/>
      <c r="C8" s="34"/>
      <c r="D8" s="112" t="s">
        <v>183</v>
      </c>
      <c r="E8" s="34"/>
      <c r="F8" s="34"/>
      <c r="G8" s="34"/>
      <c r="H8" s="34"/>
      <c r="I8" s="34"/>
      <c r="J8" s="34"/>
      <c r="K8" s="34"/>
      <c r="L8" s="113"/>
      <c r="S8" s="34"/>
      <c r="T8" s="34"/>
      <c r="U8" s="34"/>
      <c r="V8" s="34"/>
      <c r="W8" s="34"/>
      <c r="X8" s="34"/>
      <c r="Y8" s="34"/>
      <c r="Z8" s="34"/>
      <c r="AA8" s="34"/>
      <c r="AB8" s="34"/>
      <c r="AC8" s="34"/>
      <c r="AD8" s="34"/>
      <c r="AE8" s="34"/>
    </row>
    <row r="9" spans="1:46" s="2" customFormat="1" ht="16.5" customHeight="1" x14ac:dyDescent="0.2">
      <c r="A9" s="34"/>
      <c r="B9" s="39"/>
      <c r="C9" s="34"/>
      <c r="D9" s="34"/>
      <c r="E9" s="372" t="s">
        <v>1356</v>
      </c>
      <c r="F9" s="371"/>
      <c r="G9" s="371"/>
      <c r="H9" s="371"/>
      <c r="I9" s="34"/>
      <c r="J9" s="34"/>
      <c r="K9" s="34"/>
      <c r="L9" s="113"/>
      <c r="S9" s="34"/>
      <c r="T9" s="34"/>
      <c r="U9" s="34"/>
      <c r="V9" s="34"/>
      <c r="W9" s="34"/>
      <c r="X9" s="34"/>
      <c r="Y9" s="34"/>
      <c r="Z9" s="34"/>
      <c r="AA9" s="34"/>
      <c r="AB9" s="34"/>
      <c r="AC9" s="34"/>
      <c r="AD9" s="34"/>
      <c r="AE9" s="34"/>
    </row>
    <row r="10" spans="1:46" s="2" customFormat="1" x14ac:dyDescent="0.2">
      <c r="A10" s="34"/>
      <c r="B10" s="39"/>
      <c r="C10" s="34"/>
      <c r="D10" s="34"/>
      <c r="E10" s="34"/>
      <c r="F10" s="34"/>
      <c r="G10" s="34"/>
      <c r="H10" s="34"/>
      <c r="I10" s="34"/>
      <c r="J10" s="34"/>
      <c r="K10" s="34"/>
      <c r="L10" s="113"/>
      <c r="S10" s="34"/>
      <c r="T10" s="34"/>
      <c r="U10" s="34"/>
      <c r="V10" s="34"/>
      <c r="W10" s="34"/>
      <c r="X10" s="34"/>
      <c r="Y10" s="34"/>
      <c r="Z10" s="34"/>
      <c r="AA10" s="34"/>
      <c r="AB10" s="34"/>
      <c r="AC10" s="34"/>
      <c r="AD10" s="34"/>
      <c r="AE10" s="34"/>
    </row>
    <row r="11" spans="1:46" s="2" customFormat="1" ht="12" customHeight="1" x14ac:dyDescent="0.2">
      <c r="A11" s="34"/>
      <c r="B11" s="39"/>
      <c r="C11" s="34"/>
      <c r="D11" s="112" t="s">
        <v>18</v>
      </c>
      <c r="E11" s="34"/>
      <c r="F11" s="103" t="s">
        <v>19</v>
      </c>
      <c r="G11" s="34"/>
      <c r="H11" s="34"/>
      <c r="I11" s="112" t="s">
        <v>20</v>
      </c>
      <c r="J11" s="103" t="s">
        <v>21</v>
      </c>
      <c r="K11" s="34"/>
      <c r="L11" s="113"/>
      <c r="S11" s="34"/>
      <c r="T11" s="34"/>
      <c r="U11" s="34"/>
      <c r="V11" s="34"/>
      <c r="W11" s="34"/>
      <c r="X11" s="34"/>
      <c r="Y11" s="34"/>
      <c r="Z11" s="34"/>
      <c r="AA11" s="34"/>
      <c r="AB11" s="34"/>
      <c r="AC11" s="34"/>
      <c r="AD11" s="34"/>
      <c r="AE11" s="34"/>
    </row>
    <row r="12" spans="1:46" s="2" customFormat="1" ht="12" customHeight="1" x14ac:dyDescent="0.2">
      <c r="A12" s="34"/>
      <c r="B12" s="39"/>
      <c r="C12" s="34"/>
      <c r="D12" s="112" t="s">
        <v>22</v>
      </c>
      <c r="E12" s="34"/>
      <c r="F12" s="103" t="s">
        <v>23</v>
      </c>
      <c r="G12" s="34"/>
      <c r="H12" s="34"/>
      <c r="I12" s="112" t="s">
        <v>24</v>
      </c>
      <c r="J12" s="114" t="str">
        <f>'Rekapitulace stavby'!AN8</f>
        <v>20. 1. 2021</v>
      </c>
      <c r="K12" s="34"/>
      <c r="L12" s="113"/>
      <c r="S12" s="34"/>
      <c r="T12" s="34"/>
      <c r="U12" s="34"/>
      <c r="V12" s="34"/>
      <c r="W12" s="34"/>
      <c r="X12" s="34"/>
      <c r="Y12" s="34"/>
      <c r="Z12" s="34"/>
      <c r="AA12" s="34"/>
      <c r="AB12" s="34"/>
      <c r="AC12" s="34"/>
      <c r="AD12" s="34"/>
      <c r="AE12" s="34"/>
    </row>
    <row r="13" spans="1:46" s="2" customFormat="1" ht="10.9" customHeight="1" x14ac:dyDescent="0.2">
      <c r="A13" s="34"/>
      <c r="B13" s="39"/>
      <c r="C13" s="34"/>
      <c r="D13" s="34"/>
      <c r="E13" s="34"/>
      <c r="F13" s="34"/>
      <c r="G13" s="34"/>
      <c r="H13" s="34"/>
      <c r="I13" s="34"/>
      <c r="J13" s="34"/>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26</v>
      </c>
      <c r="E14" s="34"/>
      <c r="F14" s="34"/>
      <c r="G14" s="34"/>
      <c r="H14" s="34"/>
      <c r="I14" s="112" t="s">
        <v>27</v>
      </c>
      <c r="J14" s="103" t="s">
        <v>28</v>
      </c>
      <c r="K14" s="34"/>
      <c r="L14" s="113"/>
      <c r="S14" s="34"/>
      <c r="T14" s="34"/>
      <c r="U14" s="34"/>
      <c r="V14" s="34"/>
      <c r="W14" s="34"/>
      <c r="X14" s="34"/>
      <c r="Y14" s="34"/>
      <c r="Z14" s="34"/>
      <c r="AA14" s="34"/>
      <c r="AB14" s="34"/>
      <c r="AC14" s="34"/>
      <c r="AD14" s="34"/>
      <c r="AE14" s="34"/>
    </row>
    <row r="15" spans="1:46" s="2" customFormat="1" ht="18" customHeight="1" x14ac:dyDescent="0.2">
      <c r="A15" s="34"/>
      <c r="B15" s="39"/>
      <c r="C15" s="34"/>
      <c r="D15" s="34"/>
      <c r="E15" s="103" t="s">
        <v>29</v>
      </c>
      <c r="F15" s="34"/>
      <c r="G15" s="34"/>
      <c r="H15" s="34"/>
      <c r="I15" s="112" t="s">
        <v>30</v>
      </c>
      <c r="J15" s="103" t="s">
        <v>31</v>
      </c>
      <c r="K15" s="34"/>
      <c r="L15" s="113"/>
      <c r="S15" s="34"/>
      <c r="T15" s="34"/>
      <c r="U15" s="34"/>
      <c r="V15" s="34"/>
      <c r="W15" s="34"/>
      <c r="X15" s="34"/>
      <c r="Y15" s="34"/>
      <c r="Z15" s="34"/>
      <c r="AA15" s="34"/>
      <c r="AB15" s="34"/>
      <c r="AC15" s="34"/>
      <c r="AD15" s="34"/>
      <c r="AE15" s="34"/>
    </row>
    <row r="16" spans="1:46" s="2" customFormat="1" ht="6.95" customHeight="1" x14ac:dyDescent="0.2">
      <c r="A16" s="34"/>
      <c r="B16" s="39"/>
      <c r="C16" s="34"/>
      <c r="D16" s="34"/>
      <c r="E16" s="34"/>
      <c r="F16" s="34"/>
      <c r="G16" s="34"/>
      <c r="H16" s="34"/>
      <c r="I16" s="34"/>
      <c r="J16" s="34"/>
      <c r="K16" s="34"/>
      <c r="L16" s="113"/>
      <c r="S16" s="34"/>
      <c r="T16" s="34"/>
      <c r="U16" s="34"/>
      <c r="V16" s="34"/>
      <c r="W16" s="34"/>
      <c r="X16" s="34"/>
      <c r="Y16" s="34"/>
      <c r="Z16" s="34"/>
      <c r="AA16" s="34"/>
      <c r="AB16" s="34"/>
      <c r="AC16" s="34"/>
      <c r="AD16" s="34"/>
      <c r="AE16" s="34"/>
    </row>
    <row r="17" spans="1:31" s="2" customFormat="1" ht="12" customHeight="1" x14ac:dyDescent="0.2">
      <c r="A17" s="34"/>
      <c r="B17" s="39"/>
      <c r="C17" s="34"/>
      <c r="D17" s="112" t="s">
        <v>32</v>
      </c>
      <c r="E17" s="34"/>
      <c r="F17" s="34"/>
      <c r="G17" s="34"/>
      <c r="H17" s="34"/>
      <c r="I17" s="112" t="s">
        <v>27</v>
      </c>
      <c r="J17" s="30" t="str">
        <f>'Rekapitulace stavby'!AN13</f>
        <v>Vyplň údaj</v>
      </c>
      <c r="K17" s="34"/>
      <c r="L17" s="113"/>
      <c r="S17" s="34"/>
      <c r="T17" s="34"/>
      <c r="U17" s="34"/>
      <c r="V17" s="34"/>
      <c r="W17" s="34"/>
      <c r="X17" s="34"/>
      <c r="Y17" s="34"/>
      <c r="Z17" s="34"/>
      <c r="AA17" s="34"/>
      <c r="AB17" s="34"/>
      <c r="AC17" s="34"/>
      <c r="AD17" s="34"/>
      <c r="AE17" s="34"/>
    </row>
    <row r="18" spans="1:31" s="2" customFormat="1" ht="18" customHeight="1" x14ac:dyDescent="0.2">
      <c r="A18" s="34"/>
      <c r="B18" s="39"/>
      <c r="C18" s="34"/>
      <c r="D18" s="34"/>
      <c r="E18" s="373" t="str">
        <f>'Rekapitulace stavby'!E14</f>
        <v>Vyplň údaj</v>
      </c>
      <c r="F18" s="374"/>
      <c r="G18" s="374"/>
      <c r="H18" s="374"/>
      <c r="I18" s="112" t="s">
        <v>30</v>
      </c>
      <c r="J18" s="30" t="str">
        <f>'Rekapitulace stavby'!AN14</f>
        <v>Vyplň údaj</v>
      </c>
      <c r="K18" s="34"/>
      <c r="L18" s="113"/>
      <c r="S18" s="34"/>
      <c r="T18" s="34"/>
      <c r="U18" s="34"/>
      <c r="V18" s="34"/>
      <c r="W18" s="34"/>
      <c r="X18" s="34"/>
      <c r="Y18" s="34"/>
      <c r="Z18" s="34"/>
      <c r="AA18" s="34"/>
      <c r="AB18" s="34"/>
      <c r="AC18" s="34"/>
      <c r="AD18" s="34"/>
      <c r="AE18" s="34"/>
    </row>
    <row r="19" spans="1:31" s="2" customFormat="1" ht="6.95" customHeight="1" x14ac:dyDescent="0.2">
      <c r="A19" s="34"/>
      <c r="B19" s="39"/>
      <c r="C19" s="34"/>
      <c r="D19" s="34"/>
      <c r="E19" s="34"/>
      <c r="F19" s="34"/>
      <c r="G19" s="34"/>
      <c r="H19" s="34"/>
      <c r="I19" s="34"/>
      <c r="J19" s="34"/>
      <c r="K19" s="34"/>
      <c r="L19" s="113"/>
      <c r="S19" s="34"/>
      <c r="T19" s="34"/>
      <c r="U19" s="34"/>
      <c r="V19" s="34"/>
      <c r="W19" s="34"/>
      <c r="X19" s="34"/>
      <c r="Y19" s="34"/>
      <c r="Z19" s="34"/>
      <c r="AA19" s="34"/>
      <c r="AB19" s="34"/>
      <c r="AC19" s="34"/>
      <c r="AD19" s="34"/>
      <c r="AE19" s="34"/>
    </row>
    <row r="20" spans="1:31" s="2" customFormat="1" ht="12" customHeight="1" x14ac:dyDescent="0.2">
      <c r="A20" s="34"/>
      <c r="B20" s="39"/>
      <c r="C20" s="34"/>
      <c r="D20" s="112" t="s">
        <v>34</v>
      </c>
      <c r="E20" s="34"/>
      <c r="F20" s="34"/>
      <c r="G20" s="34"/>
      <c r="H20" s="34"/>
      <c r="I20" s="112" t="s">
        <v>27</v>
      </c>
      <c r="J20" s="103" t="str">
        <f>IF('Rekapitulace stavby'!AN16="","",'Rekapitulace stavby'!AN16)</f>
        <v/>
      </c>
      <c r="K20" s="34"/>
      <c r="L20" s="113"/>
      <c r="S20" s="34"/>
      <c r="T20" s="34"/>
      <c r="U20" s="34"/>
      <c r="V20" s="34"/>
      <c r="W20" s="34"/>
      <c r="X20" s="34"/>
      <c r="Y20" s="34"/>
      <c r="Z20" s="34"/>
      <c r="AA20" s="34"/>
      <c r="AB20" s="34"/>
      <c r="AC20" s="34"/>
      <c r="AD20" s="34"/>
      <c r="AE20" s="34"/>
    </row>
    <row r="21" spans="1:31" s="2" customFormat="1" ht="18" customHeight="1" x14ac:dyDescent="0.2">
      <c r="A21" s="34"/>
      <c r="B21" s="39"/>
      <c r="C21" s="34"/>
      <c r="D21" s="34"/>
      <c r="E21" s="103" t="str">
        <f>IF('Rekapitulace stavby'!E17="","",'Rekapitulace stavby'!E17)</f>
        <v xml:space="preserve"> </v>
      </c>
      <c r="F21" s="34"/>
      <c r="G21" s="34"/>
      <c r="H21" s="34"/>
      <c r="I21" s="112" t="s">
        <v>30</v>
      </c>
      <c r="J21" s="103" t="str">
        <f>IF('Rekapitulace stavby'!AN17="","",'Rekapitulace stavby'!AN17)</f>
        <v/>
      </c>
      <c r="K21" s="34"/>
      <c r="L21" s="113"/>
      <c r="S21" s="34"/>
      <c r="T21" s="34"/>
      <c r="U21" s="34"/>
      <c r="V21" s="34"/>
      <c r="W21" s="34"/>
      <c r="X21" s="34"/>
      <c r="Y21" s="34"/>
      <c r="Z21" s="34"/>
      <c r="AA21" s="34"/>
      <c r="AB21" s="34"/>
      <c r="AC21" s="34"/>
      <c r="AD21" s="34"/>
      <c r="AE21" s="34"/>
    </row>
    <row r="22" spans="1:31" s="2" customFormat="1" ht="6.95" customHeight="1" x14ac:dyDescent="0.2">
      <c r="A22" s="34"/>
      <c r="B22" s="39"/>
      <c r="C22" s="34"/>
      <c r="D22" s="34"/>
      <c r="E22" s="34"/>
      <c r="F22" s="34"/>
      <c r="G22" s="34"/>
      <c r="H22" s="34"/>
      <c r="I22" s="34"/>
      <c r="J22" s="34"/>
      <c r="K22" s="34"/>
      <c r="L22" s="113"/>
      <c r="S22" s="34"/>
      <c r="T22" s="34"/>
      <c r="U22" s="34"/>
      <c r="V22" s="34"/>
      <c r="W22" s="34"/>
      <c r="X22" s="34"/>
      <c r="Y22" s="34"/>
      <c r="Z22" s="34"/>
      <c r="AA22" s="34"/>
      <c r="AB22" s="34"/>
      <c r="AC22" s="34"/>
      <c r="AD22" s="34"/>
      <c r="AE22" s="34"/>
    </row>
    <row r="23" spans="1:31" s="2" customFormat="1" ht="12" customHeight="1" x14ac:dyDescent="0.2">
      <c r="A23" s="34"/>
      <c r="B23" s="39"/>
      <c r="C23" s="34"/>
      <c r="D23" s="112" t="s">
        <v>38</v>
      </c>
      <c r="E23" s="34"/>
      <c r="F23" s="34"/>
      <c r="G23" s="34"/>
      <c r="H23" s="34"/>
      <c r="I23" s="112" t="s">
        <v>27</v>
      </c>
      <c r="J23" s="103" t="s">
        <v>35</v>
      </c>
      <c r="K23" s="34"/>
      <c r="L23" s="113"/>
      <c r="S23" s="34"/>
      <c r="T23" s="34"/>
      <c r="U23" s="34"/>
      <c r="V23" s="34"/>
      <c r="W23" s="34"/>
      <c r="X23" s="34"/>
      <c r="Y23" s="34"/>
      <c r="Z23" s="34"/>
      <c r="AA23" s="34"/>
      <c r="AB23" s="34"/>
      <c r="AC23" s="34"/>
      <c r="AD23" s="34"/>
      <c r="AE23" s="34"/>
    </row>
    <row r="24" spans="1:31" s="2" customFormat="1" ht="18" customHeight="1" x14ac:dyDescent="0.2">
      <c r="A24" s="34"/>
      <c r="B24" s="39"/>
      <c r="C24" s="34"/>
      <c r="D24" s="34"/>
      <c r="E24" s="103" t="s">
        <v>39</v>
      </c>
      <c r="F24" s="34"/>
      <c r="G24" s="34"/>
      <c r="H24" s="34"/>
      <c r="I24" s="112" t="s">
        <v>30</v>
      </c>
      <c r="J24" s="103" t="s">
        <v>35</v>
      </c>
      <c r="K24" s="34"/>
      <c r="L24" s="113"/>
      <c r="S24" s="34"/>
      <c r="T24" s="34"/>
      <c r="U24" s="34"/>
      <c r="V24" s="34"/>
      <c r="W24" s="34"/>
      <c r="X24" s="34"/>
      <c r="Y24" s="34"/>
      <c r="Z24" s="34"/>
      <c r="AA24" s="34"/>
      <c r="AB24" s="34"/>
      <c r="AC24" s="34"/>
      <c r="AD24" s="34"/>
      <c r="AE24" s="34"/>
    </row>
    <row r="25" spans="1:31" s="2" customFormat="1" ht="6.95" customHeight="1" x14ac:dyDescent="0.2">
      <c r="A25" s="34"/>
      <c r="B25" s="39"/>
      <c r="C25" s="34"/>
      <c r="D25" s="34"/>
      <c r="E25" s="34"/>
      <c r="F25" s="34"/>
      <c r="G25" s="34"/>
      <c r="H25" s="34"/>
      <c r="I25" s="34"/>
      <c r="J25" s="34"/>
      <c r="K25" s="34"/>
      <c r="L25" s="113"/>
      <c r="S25" s="34"/>
      <c r="T25" s="34"/>
      <c r="U25" s="34"/>
      <c r="V25" s="34"/>
      <c r="W25" s="34"/>
      <c r="X25" s="34"/>
      <c r="Y25" s="34"/>
      <c r="Z25" s="34"/>
      <c r="AA25" s="34"/>
      <c r="AB25" s="34"/>
      <c r="AC25" s="34"/>
      <c r="AD25" s="34"/>
      <c r="AE25" s="34"/>
    </row>
    <row r="26" spans="1:31" s="2" customFormat="1" ht="12" customHeight="1" x14ac:dyDescent="0.2">
      <c r="A26" s="34"/>
      <c r="B26" s="39"/>
      <c r="C26" s="34"/>
      <c r="D26" s="112" t="s">
        <v>40</v>
      </c>
      <c r="E26" s="34"/>
      <c r="F26" s="34"/>
      <c r="G26" s="34"/>
      <c r="H26" s="34"/>
      <c r="I26" s="34"/>
      <c r="J26" s="34"/>
      <c r="K26" s="34"/>
      <c r="L26" s="113"/>
      <c r="S26" s="34"/>
      <c r="T26" s="34"/>
      <c r="U26" s="34"/>
      <c r="V26" s="34"/>
      <c r="W26" s="34"/>
      <c r="X26" s="34"/>
      <c r="Y26" s="34"/>
      <c r="Z26" s="34"/>
      <c r="AA26" s="34"/>
      <c r="AB26" s="34"/>
      <c r="AC26" s="34"/>
      <c r="AD26" s="34"/>
      <c r="AE26" s="34"/>
    </row>
    <row r="27" spans="1:31" s="8" customFormat="1" ht="16.5" customHeight="1" x14ac:dyDescent="0.2">
      <c r="A27" s="115"/>
      <c r="B27" s="116"/>
      <c r="C27" s="115"/>
      <c r="D27" s="115"/>
      <c r="E27" s="375" t="s">
        <v>35</v>
      </c>
      <c r="F27" s="375"/>
      <c r="G27" s="375"/>
      <c r="H27" s="375"/>
      <c r="I27" s="115"/>
      <c r="J27" s="115"/>
      <c r="K27" s="115"/>
      <c r="L27" s="117"/>
      <c r="S27" s="115"/>
      <c r="T27" s="115"/>
      <c r="U27" s="115"/>
      <c r="V27" s="115"/>
      <c r="W27" s="115"/>
      <c r="X27" s="115"/>
      <c r="Y27" s="115"/>
      <c r="Z27" s="115"/>
      <c r="AA27" s="115"/>
      <c r="AB27" s="115"/>
      <c r="AC27" s="115"/>
      <c r="AD27" s="115"/>
      <c r="AE27" s="115"/>
    </row>
    <row r="28" spans="1:31" s="2" customFormat="1" ht="6.95" customHeight="1" x14ac:dyDescent="0.2">
      <c r="A28" s="34"/>
      <c r="B28" s="39"/>
      <c r="C28" s="34"/>
      <c r="D28" s="34"/>
      <c r="E28" s="34"/>
      <c r="F28" s="34"/>
      <c r="G28" s="34"/>
      <c r="H28" s="34"/>
      <c r="I28" s="34"/>
      <c r="J28" s="34"/>
      <c r="K28" s="34"/>
      <c r="L28" s="113"/>
      <c r="S28" s="34"/>
      <c r="T28" s="34"/>
      <c r="U28" s="34"/>
      <c r="V28" s="34"/>
      <c r="W28" s="34"/>
      <c r="X28" s="34"/>
      <c r="Y28" s="34"/>
      <c r="Z28" s="34"/>
      <c r="AA28" s="34"/>
      <c r="AB28" s="34"/>
      <c r="AC28" s="34"/>
      <c r="AD28" s="34"/>
      <c r="AE28" s="34"/>
    </row>
    <row r="29" spans="1:31" s="2" customFormat="1" ht="6.95" customHeight="1" x14ac:dyDescent="0.2">
      <c r="A29" s="34"/>
      <c r="B29" s="39"/>
      <c r="C29" s="34"/>
      <c r="D29" s="118"/>
      <c r="E29" s="118"/>
      <c r="F29" s="118"/>
      <c r="G29" s="118"/>
      <c r="H29" s="118"/>
      <c r="I29" s="118"/>
      <c r="J29" s="118"/>
      <c r="K29" s="118"/>
      <c r="L29" s="113"/>
      <c r="S29" s="34"/>
      <c r="T29" s="34"/>
      <c r="U29" s="34"/>
      <c r="V29" s="34"/>
      <c r="W29" s="34"/>
      <c r="X29" s="34"/>
      <c r="Y29" s="34"/>
      <c r="Z29" s="34"/>
      <c r="AA29" s="34"/>
      <c r="AB29" s="34"/>
      <c r="AC29" s="34"/>
      <c r="AD29" s="34"/>
      <c r="AE29" s="34"/>
    </row>
    <row r="30" spans="1:31" s="2" customFormat="1" ht="25.35" customHeight="1" x14ac:dyDescent="0.2">
      <c r="A30" s="34"/>
      <c r="B30" s="39"/>
      <c r="C30" s="34"/>
      <c r="D30" s="119" t="s">
        <v>42</v>
      </c>
      <c r="E30" s="34"/>
      <c r="F30" s="34"/>
      <c r="G30" s="34"/>
      <c r="H30" s="34"/>
      <c r="I30" s="34"/>
      <c r="J30" s="120">
        <f>ROUND(J80, 2)</f>
        <v>0</v>
      </c>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4.45" customHeight="1" x14ac:dyDescent="0.2">
      <c r="A32" s="34"/>
      <c r="B32" s="39"/>
      <c r="C32" s="34"/>
      <c r="D32" s="34"/>
      <c r="E32" s="34"/>
      <c r="F32" s="121" t="s">
        <v>44</v>
      </c>
      <c r="G32" s="34"/>
      <c r="H32" s="34"/>
      <c r="I32" s="121" t="s">
        <v>43</v>
      </c>
      <c r="J32" s="121" t="s">
        <v>45</v>
      </c>
      <c r="K32" s="34"/>
      <c r="L32" s="113"/>
      <c r="S32" s="34"/>
      <c r="T32" s="34"/>
      <c r="U32" s="34"/>
      <c r="V32" s="34"/>
      <c r="W32" s="34"/>
      <c r="X32" s="34"/>
      <c r="Y32" s="34"/>
      <c r="Z32" s="34"/>
      <c r="AA32" s="34"/>
      <c r="AB32" s="34"/>
      <c r="AC32" s="34"/>
      <c r="AD32" s="34"/>
      <c r="AE32" s="34"/>
    </row>
    <row r="33" spans="1:31" s="2" customFormat="1" ht="14.45" customHeight="1" x14ac:dyDescent="0.2">
      <c r="A33" s="34"/>
      <c r="B33" s="39"/>
      <c r="C33" s="34"/>
      <c r="D33" s="122" t="s">
        <v>46</v>
      </c>
      <c r="E33" s="112" t="s">
        <v>47</v>
      </c>
      <c r="F33" s="123">
        <f>ROUND((SUM(BE80:BE92)),  2)</f>
        <v>0</v>
      </c>
      <c r="G33" s="34"/>
      <c r="H33" s="34"/>
      <c r="I33" s="124">
        <v>0.21</v>
      </c>
      <c r="J33" s="123">
        <f>ROUND(((SUM(BE80:BE92))*I33),  2)</f>
        <v>0</v>
      </c>
      <c r="K33" s="34"/>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112" t="s">
        <v>48</v>
      </c>
      <c r="F34" s="123">
        <f>ROUND((SUM(BF80:BF92)),  2)</f>
        <v>0</v>
      </c>
      <c r="G34" s="34"/>
      <c r="H34" s="34"/>
      <c r="I34" s="124">
        <v>0.15</v>
      </c>
      <c r="J34" s="123">
        <f>ROUND(((SUM(BF80:BF92))*I34),  2)</f>
        <v>0</v>
      </c>
      <c r="K34" s="34"/>
      <c r="L34" s="113"/>
      <c r="S34" s="34"/>
      <c r="T34" s="34"/>
      <c r="U34" s="34"/>
      <c r="V34" s="34"/>
      <c r="W34" s="34"/>
      <c r="X34" s="34"/>
      <c r="Y34" s="34"/>
      <c r="Z34" s="34"/>
      <c r="AA34" s="34"/>
      <c r="AB34" s="34"/>
      <c r="AC34" s="34"/>
      <c r="AD34" s="34"/>
      <c r="AE34" s="34"/>
    </row>
    <row r="35" spans="1:31" s="2" customFormat="1" ht="14.45" hidden="1" customHeight="1" x14ac:dyDescent="0.2">
      <c r="A35" s="34"/>
      <c r="B35" s="39"/>
      <c r="C35" s="34"/>
      <c r="D35" s="34"/>
      <c r="E35" s="112" t="s">
        <v>49</v>
      </c>
      <c r="F35" s="123">
        <f>ROUND((SUM(BG80:BG92)),  2)</f>
        <v>0</v>
      </c>
      <c r="G35" s="34"/>
      <c r="H35" s="34"/>
      <c r="I35" s="124">
        <v>0.21</v>
      </c>
      <c r="J35" s="123">
        <f>0</f>
        <v>0</v>
      </c>
      <c r="K35" s="34"/>
      <c r="L35" s="113"/>
      <c r="S35" s="34"/>
      <c r="T35" s="34"/>
      <c r="U35" s="34"/>
      <c r="V35" s="34"/>
      <c r="W35" s="34"/>
      <c r="X35" s="34"/>
      <c r="Y35" s="34"/>
      <c r="Z35" s="34"/>
      <c r="AA35" s="34"/>
      <c r="AB35" s="34"/>
      <c r="AC35" s="34"/>
      <c r="AD35" s="34"/>
      <c r="AE35" s="34"/>
    </row>
    <row r="36" spans="1:31" s="2" customFormat="1" ht="14.45" hidden="1" customHeight="1" x14ac:dyDescent="0.2">
      <c r="A36" s="34"/>
      <c r="B36" s="39"/>
      <c r="C36" s="34"/>
      <c r="D36" s="34"/>
      <c r="E36" s="112" t="s">
        <v>50</v>
      </c>
      <c r="F36" s="123">
        <f>ROUND((SUM(BH80:BH92)),  2)</f>
        <v>0</v>
      </c>
      <c r="G36" s="34"/>
      <c r="H36" s="34"/>
      <c r="I36" s="124">
        <v>0.15</v>
      </c>
      <c r="J36" s="123">
        <f>0</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51</v>
      </c>
      <c r="F37" s="123">
        <f>ROUND((SUM(BI80:BI92)),  2)</f>
        <v>0</v>
      </c>
      <c r="G37" s="34"/>
      <c r="H37" s="34"/>
      <c r="I37" s="124">
        <v>0</v>
      </c>
      <c r="J37" s="123">
        <f>0</f>
        <v>0</v>
      </c>
      <c r="K37" s="34"/>
      <c r="L37" s="113"/>
      <c r="S37" s="34"/>
      <c r="T37" s="34"/>
      <c r="U37" s="34"/>
      <c r="V37" s="34"/>
      <c r="W37" s="34"/>
      <c r="X37" s="34"/>
      <c r="Y37" s="34"/>
      <c r="Z37" s="34"/>
      <c r="AA37" s="34"/>
      <c r="AB37" s="34"/>
      <c r="AC37" s="34"/>
      <c r="AD37" s="34"/>
      <c r="AE37" s="34"/>
    </row>
    <row r="38" spans="1:31" s="2" customFormat="1" ht="6.95" customHeight="1" x14ac:dyDescent="0.2">
      <c r="A38" s="34"/>
      <c r="B38" s="39"/>
      <c r="C38" s="34"/>
      <c r="D38" s="34"/>
      <c r="E38" s="34"/>
      <c r="F38" s="34"/>
      <c r="G38" s="34"/>
      <c r="H38" s="34"/>
      <c r="I38" s="34"/>
      <c r="J38" s="34"/>
      <c r="K38" s="34"/>
      <c r="L38" s="113"/>
      <c r="S38" s="34"/>
      <c r="T38" s="34"/>
      <c r="U38" s="34"/>
      <c r="V38" s="34"/>
      <c r="W38" s="34"/>
      <c r="X38" s="34"/>
      <c r="Y38" s="34"/>
      <c r="Z38" s="34"/>
      <c r="AA38" s="34"/>
      <c r="AB38" s="34"/>
      <c r="AC38" s="34"/>
      <c r="AD38" s="34"/>
      <c r="AE38" s="34"/>
    </row>
    <row r="39" spans="1:31" s="2" customFormat="1" ht="25.35" customHeight="1" x14ac:dyDescent="0.2">
      <c r="A39" s="34"/>
      <c r="B39" s="39"/>
      <c r="C39" s="125"/>
      <c r="D39" s="126" t="s">
        <v>52</v>
      </c>
      <c r="E39" s="127"/>
      <c r="F39" s="127"/>
      <c r="G39" s="128" t="s">
        <v>53</v>
      </c>
      <c r="H39" s="129" t="s">
        <v>54</v>
      </c>
      <c r="I39" s="127"/>
      <c r="J39" s="130">
        <f>SUM(J30:J37)</f>
        <v>0</v>
      </c>
      <c r="K39" s="131"/>
      <c r="L39" s="113"/>
      <c r="S39" s="34"/>
      <c r="T39" s="34"/>
      <c r="U39" s="34"/>
      <c r="V39" s="34"/>
      <c r="W39" s="34"/>
      <c r="X39" s="34"/>
      <c r="Y39" s="34"/>
      <c r="Z39" s="34"/>
      <c r="AA39" s="34"/>
      <c r="AB39" s="34"/>
      <c r="AC39" s="34"/>
      <c r="AD39" s="34"/>
      <c r="AE39" s="34"/>
    </row>
    <row r="40" spans="1:31" s="2" customFormat="1" ht="14.45" customHeight="1" x14ac:dyDescent="0.2">
      <c r="A40" s="34"/>
      <c r="B40" s="132"/>
      <c r="C40" s="133"/>
      <c r="D40" s="133"/>
      <c r="E40" s="133"/>
      <c r="F40" s="133"/>
      <c r="G40" s="133"/>
      <c r="H40" s="133"/>
      <c r="I40" s="133"/>
      <c r="J40" s="133"/>
      <c r="K40" s="133"/>
      <c r="L40" s="113"/>
      <c r="S40" s="34"/>
      <c r="T40" s="34"/>
      <c r="U40" s="34"/>
      <c r="V40" s="34"/>
      <c r="W40" s="34"/>
      <c r="X40" s="34"/>
      <c r="Y40" s="34"/>
      <c r="Z40" s="34"/>
      <c r="AA40" s="34"/>
      <c r="AB40" s="34"/>
      <c r="AC40" s="34"/>
      <c r="AD40" s="34"/>
      <c r="AE40" s="34"/>
    </row>
    <row r="44" spans="1:31" s="2" customFormat="1" ht="6.95" customHeight="1" x14ac:dyDescent="0.2">
      <c r="A44" s="34"/>
      <c r="B44" s="134"/>
      <c r="C44" s="135"/>
      <c r="D44" s="135"/>
      <c r="E44" s="135"/>
      <c r="F44" s="135"/>
      <c r="G44" s="135"/>
      <c r="H44" s="135"/>
      <c r="I44" s="135"/>
      <c r="J44" s="135"/>
      <c r="K44" s="135"/>
      <c r="L44" s="113"/>
      <c r="S44" s="34"/>
      <c r="T44" s="34"/>
      <c r="U44" s="34"/>
      <c r="V44" s="34"/>
      <c r="W44" s="34"/>
      <c r="X44" s="34"/>
      <c r="Y44" s="34"/>
      <c r="Z44" s="34"/>
      <c r="AA44" s="34"/>
      <c r="AB44" s="34"/>
      <c r="AC44" s="34"/>
      <c r="AD44" s="34"/>
      <c r="AE44" s="34"/>
    </row>
    <row r="45" spans="1:31" s="2" customFormat="1" ht="24.95" customHeight="1" x14ac:dyDescent="0.2">
      <c r="A45" s="34"/>
      <c r="B45" s="35"/>
      <c r="C45" s="23" t="s">
        <v>189</v>
      </c>
      <c r="D45" s="36"/>
      <c r="E45" s="36"/>
      <c r="F45" s="36"/>
      <c r="G45" s="36"/>
      <c r="H45" s="36"/>
      <c r="I45" s="36"/>
      <c r="J45" s="36"/>
      <c r="K45" s="36"/>
      <c r="L45" s="113"/>
      <c r="S45" s="34"/>
      <c r="T45" s="34"/>
      <c r="U45" s="34"/>
      <c r="V45" s="34"/>
      <c r="W45" s="34"/>
      <c r="X45" s="34"/>
      <c r="Y45" s="34"/>
      <c r="Z45" s="34"/>
      <c r="AA45" s="34"/>
      <c r="AB45" s="34"/>
      <c r="AC45" s="34"/>
      <c r="AD45" s="34"/>
      <c r="AE45" s="34"/>
    </row>
    <row r="46" spans="1:31" s="2" customFormat="1" ht="6.95" customHeight="1" x14ac:dyDescent="0.2">
      <c r="A46" s="34"/>
      <c r="B46" s="35"/>
      <c r="C46" s="36"/>
      <c r="D46" s="36"/>
      <c r="E46" s="36"/>
      <c r="F46" s="36"/>
      <c r="G46" s="36"/>
      <c r="H46" s="36"/>
      <c r="I46" s="36"/>
      <c r="J46" s="36"/>
      <c r="K46" s="36"/>
      <c r="L46" s="113"/>
      <c r="S46" s="34"/>
      <c r="T46" s="34"/>
      <c r="U46" s="34"/>
      <c r="V46" s="34"/>
      <c r="W46" s="34"/>
      <c r="X46" s="34"/>
      <c r="Y46" s="34"/>
      <c r="Z46" s="34"/>
      <c r="AA46" s="34"/>
      <c r="AB46" s="34"/>
      <c r="AC46" s="34"/>
      <c r="AD46" s="34"/>
      <c r="AE46" s="34"/>
    </row>
    <row r="47" spans="1:31" s="2" customFormat="1" ht="12" customHeight="1" x14ac:dyDescent="0.2">
      <c r="A47" s="34"/>
      <c r="B47" s="35"/>
      <c r="C47" s="29" t="s">
        <v>16</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16.5" customHeight="1" x14ac:dyDescent="0.2">
      <c r="A48" s="34"/>
      <c r="B48" s="35"/>
      <c r="C48" s="36"/>
      <c r="D48" s="36"/>
      <c r="E48" s="367" t="str">
        <f>E7</f>
        <v>Oprava kolejí a výhybek v úseku H. Dvořiště - Velešín na trati Č. Budějovice - Summerau</v>
      </c>
      <c r="F48" s="368"/>
      <c r="G48" s="368"/>
      <c r="H48" s="368"/>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183</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30" t="str">
        <f>E9</f>
        <v>VON - Vedlejší ostatní náklady</v>
      </c>
      <c r="F50" s="366"/>
      <c r="G50" s="366"/>
      <c r="H50" s="366"/>
      <c r="I50" s="36"/>
      <c r="J50" s="36"/>
      <c r="K50" s="36"/>
      <c r="L50" s="113"/>
      <c r="S50" s="34"/>
      <c r="T50" s="34"/>
      <c r="U50" s="34"/>
      <c r="V50" s="34"/>
      <c r="W50" s="34"/>
      <c r="X50" s="34"/>
      <c r="Y50" s="34"/>
      <c r="Z50" s="34"/>
      <c r="AA50" s="34"/>
      <c r="AB50" s="34"/>
      <c r="AC50" s="34"/>
      <c r="AD50" s="34"/>
      <c r="AE50" s="34"/>
    </row>
    <row r="51" spans="1:47" s="2" customFormat="1" ht="6.95" customHeight="1" x14ac:dyDescent="0.2">
      <c r="A51" s="34"/>
      <c r="B51" s="35"/>
      <c r="C51" s="36"/>
      <c r="D51" s="36"/>
      <c r="E51" s="36"/>
      <c r="F51" s="36"/>
      <c r="G51" s="36"/>
      <c r="H51" s="36"/>
      <c r="I51" s="36"/>
      <c r="J51" s="36"/>
      <c r="K51" s="36"/>
      <c r="L51" s="113"/>
      <c r="S51" s="34"/>
      <c r="T51" s="34"/>
      <c r="U51" s="34"/>
      <c r="V51" s="34"/>
      <c r="W51" s="34"/>
      <c r="X51" s="34"/>
      <c r="Y51" s="34"/>
      <c r="Z51" s="34"/>
      <c r="AA51" s="34"/>
      <c r="AB51" s="34"/>
      <c r="AC51" s="34"/>
      <c r="AD51" s="34"/>
      <c r="AE51" s="34"/>
    </row>
    <row r="52" spans="1:47" s="2" customFormat="1" ht="12" customHeight="1" x14ac:dyDescent="0.2">
      <c r="A52" s="34"/>
      <c r="B52" s="35"/>
      <c r="C52" s="29" t="s">
        <v>22</v>
      </c>
      <c r="D52" s="36"/>
      <c r="E52" s="36"/>
      <c r="F52" s="27" t="str">
        <f>F12</f>
        <v>trať 196 dle JŘ, TÚ Horní Dvořiště - Včelná</v>
      </c>
      <c r="G52" s="36"/>
      <c r="H52" s="36"/>
      <c r="I52" s="29" t="s">
        <v>24</v>
      </c>
      <c r="J52" s="59" t="str">
        <f>IF(J12="","",J12)</f>
        <v>20. 1. 2021</v>
      </c>
      <c r="K52" s="36"/>
      <c r="L52" s="113"/>
      <c r="S52" s="34"/>
      <c r="T52" s="34"/>
      <c r="U52" s="34"/>
      <c r="V52" s="34"/>
      <c r="W52" s="34"/>
      <c r="X52" s="34"/>
      <c r="Y52" s="34"/>
      <c r="Z52" s="34"/>
      <c r="AA52" s="34"/>
      <c r="AB52" s="34"/>
      <c r="AC52" s="34"/>
      <c r="AD52" s="34"/>
      <c r="AE52" s="34"/>
    </row>
    <row r="53" spans="1:47" s="2" customFormat="1" ht="6.95" customHeight="1" x14ac:dyDescent="0.2">
      <c r="A53" s="34"/>
      <c r="B53" s="35"/>
      <c r="C53" s="36"/>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5.2" customHeight="1" x14ac:dyDescent="0.2">
      <c r="A54" s="34"/>
      <c r="B54" s="35"/>
      <c r="C54" s="29" t="s">
        <v>26</v>
      </c>
      <c r="D54" s="36"/>
      <c r="E54" s="36"/>
      <c r="F54" s="27" t="str">
        <f>E15</f>
        <v xml:space="preserve">Správa železnic, státní organizace, OŘ Plzeň </v>
      </c>
      <c r="G54" s="36"/>
      <c r="H54" s="36"/>
      <c r="I54" s="29" t="s">
        <v>34</v>
      </c>
      <c r="J54" s="32" t="str">
        <f>E21</f>
        <v xml:space="preserve"> </v>
      </c>
      <c r="K54" s="36"/>
      <c r="L54" s="113"/>
      <c r="S54" s="34"/>
      <c r="T54" s="34"/>
      <c r="U54" s="34"/>
      <c r="V54" s="34"/>
      <c r="W54" s="34"/>
      <c r="X54" s="34"/>
      <c r="Y54" s="34"/>
      <c r="Z54" s="34"/>
      <c r="AA54" s="34"/>
      <c r="AB54" s="34"/>
      <c r="AC54" s="34"/>
      <c r="AD54" s="34"/>
      <c r="AE54" s="34"/>
    </row>
    <row r="55" spans="1:47" s="2" customFormat="1" ht="15.2" customHeight="1" x14ac:dyDescent="0.2">
      <c r="A55" s="34"/>
      <c r="B55" s="35"/>
      <c r="C55" s="29" t="s">
        <v>32</v>
      </c>
      <c r="D55" s="36"/>
      <c r="E55" s="36"/>
      <c r="F55" s="27" t="str">
        <f>IF(E18="","",E18)</f>
        <v>Vyplň údaj</v>
      </c>
      <c r="G55" s="36"/>
      <c r="H55" s="36"/>
      <c r="I55" s="29" t="s">
        <v>38</v>
      </c>
      <c r="J55" s="32" t="str">
        <f>E24</f>
        <v>Libor Brabenec</v>
      </c>
      <c r="K55" s="36"/>
      <c r="L55" s="113"/>
      <c r="S55" s="34"/>
      <c r="T55" s="34"/>
      <c r="U55" s="34"/>
      <c r="V55" s="34"/>
      <c r="W55" s="34"/>
      <c r="X55" s="34"/>
      <c r="Y55" s="34"/>
      <c r="Z55" s="34"/>
      <c r="AA55" s="34"/>
      <c r="AB55" s="34"/>
      <c r="AC55" s="34"/>
      <c r="AD55" s="34"/>
      <c r="AE55" s="34"/>
    </row>
    <row r="56" spans="1:47" s="2" customFormat="1" ht="10.35" customHeight="1" x14ac:dyDescent="0.2">
      <c r="A56" s="34"/>
      <c r="B56" s="35"/>
      <c r="C56" s="36"/>
      <c r="D56" s="36"/>
      <c r="E56" s="36"/>
      <c r="F56" s="36"/>
      <c r="G56" s="36"/>
      <c r="H56" s="36"/>
      <c r="I56" s="36"/>
      <c r="J56" s="36"/>
      <c r="K56" s="36"/>
      <c r="L56" s="113"/>
      <c r="S56" s="34"/>
      <c r="T56" s="34"/>
      <c r="U56" s="34"/>
      <c r="V56" s="34"/>
      <c r="W56" s="34"/>
      <c r="X56" s="34"/>
      <c r="Y56" s="34"/>
      <c r="Z56" s="34"/>
      <c r="AA56" s="34"/>
      <c r="AB56" s="34"/>
      <c r="AC56" s="34"/>
      <c r="AD56" s="34"/>
      <c r="AE56" s="34"/>
    </row>
    <row r="57" spans="1:47" s="2" customFormat="1" ht="29.25" customHeight="1" x14ac:dyDescent="0.2">
      <c r="A57" s="34"/>
      <c r="B57" s="35"/>
      <c r="C57" s="136" t="s">
        <v>190</v>
      </c>
      <c r="D57" s="137"/>
      <c r="E57" s="137"/>
      <c r="F57" s="137"/>
      <c r="G57" s="137"/>
      <c r="H57" s="137"/>
      <c r="I57" s="137"/>
      <c r="J57" s="138" t="s">
        <v>191</v>
      </c>
      <c r="K57" s="137"/>
      <c r="L57" s="113"/>
      <c r="S57" s="34"/>
      <c r="T57" s="34"/>
      <c r="U57" s="34"/>
      <c r="V57" s="34"/>
      <c r="W57" s="34"/>
      <c r="X57" s="34"/>
      <c r="Y57" s="34"/>
      <c r="Z57" s="34"/>
      <c r="AA57" s="34"/>
      <c r="AB57" s="34"/>
      <c r="AC57" s="34"/>
      <c r="AD57" s="34"/>
      <c r="AE57" s="34"/>
    </row>
    <row r="58" spans="1:47" s="2" customFormat="1" ht="10.35" customHeight="1" x14ac:dyDescent="0.2">
      <c r="A58" s="34"/>
      <c r="B58" s="35"/>
      <c r="C58" s="36"/>
      <c r="D58" s="36"/>
      <c r="E58" s="36"/>
      <c r="F58" s="36"/>
      <c r="G58" s="36"/>
      <c r="H58" s="36"/>
      <c r="I58" s="36"/>
      <c r="J58" s="36"/>
      <c r="K58" s="36"/>
      <c r="L58" s="113"/>
      <c r="S58" s="34"/>
      <c r="T58" s="34"/>
      <c r="U58" s="34"/>
      <c r="V58" s="34"/>
      <c r="W58" s="34"/>
      <c r="X58" s="34"/>
      <c r="Y58" s="34"/>
      <c r="Z58" s="34"/>
      <c r="AA58" s="34"/>
      <c r="AB58" s="34"/>
      <c r="AC58" s="34"/>
      <c r="AD58" s="34"/>
      <c r="AE58" s="34"/>
    </row>
    <row r="59" spans="1:47" s="2" customFormat="1" ht="22.9" customHeight="1" x14ac:dyDescent="0.2">
      <c r="A59" s="34"/>
      <c r="B59" s="35"/>
      <c r="C59" s="139" t="s">
        <v>74</v>
      </c>
      <c r="D59" s="36"/>
      <c r="E59" s="36"/>
      <c r="F59" s="36"/>
      <c r="G59" s="36"/>
      <c r="H59" s="36"/>
      <c r="I59" s="36"/>
      <c r="J59" s="77">
        <f>J80</f>
        <v>0</v>
      </c>
      <c r="K59" s="36"/>
      <c r="L59" s="113"/>
      <c r="S59" s="34"/>
      <c r="T59" s="34"/>
      <c r="U59" s="34"/>
      <c r="V59" s="34"/>
      <c r="W59" s="34"/>
      <c r="X59" s="34"/>
      <c r="Y59" s="34"/>
      <c r="Z59" s="34"/>
      <c r="AA59" s="34"/>
      <c r="AB59" s="34"/>
      <c r="AC59" s="34"/>
      <c r="AD59" s="34"/>
      <c r="AE59" s="34"/>
      <c r="AU59" s="17" t="s">
        <v>192</v>
      </c>
    </row>
    <row r="60" spans="1:47" s="9" customFormat="1" ht="24.95" customHeight="1" x14ac:dyDescent="0.2">
      <c r="B60" s="140"/>
      <c r="C60" s="141"/>
      <c r="D60" s="142" t="s">
        <v>1357</v>
      </c>
      <c r="E60" s="143"/>
      <c r="F60" s="143"/>
      <c r="G60" s="143"/>
      <c r="H60" s="143"/>
      <c r="I60" s="143"/>
      <c r="J60" s="144">
        <f>J81</f>
        <v>0</v>
      </c>
      <c r="K60" s="141"/>
      <c r="L60" s="145"/>
    </row>
    <row r="61" spans="1:47" s="2" customFormat="1" ht="21.75" customHeight="1" x14ac:dyDescent="0.2">
      <c r="A61" s="34"/>
      <c r="B61" s="35"/>
      <c r="C61" s="36"/>
      <c r="D61" s="36"/>
      <c r="E61" s="36"/>
      <c r="F61" s="36"/>
      <c r="G61" s="36"/>
      <c r="H61" s="36"/>
      <c r="I61" s="36"/>
      <c r="J61" s="36"/>
      <c r="K61" s="36"/>
      <c r="L61" s="113"/>
      <c r="S61" s="34"/>
      <c r="T61" s="34"/>
      <c r="U61" s="34"/>
      <c r="V61" s="34"/>
      <c r="W61" s="34"/>
      <c r="X61" s="34"/>
      <c r="Y61" s="34"/>
      <c r="Z61" s="34"/>
      <c r="AA61" s="34"/>
      <c r="AB61" s="34"/>
      <c r="AC61" s="34"/>
      <c r="AD61" s="34"/>
      <c r="AE61" s="34"/>
    </row>
    <row r="62" spans="1:47" s="2" customFormat="1" ht="6.95" customHeight="1" x14ac:dyDescent="0.2">
      <c r="A62" s="34"/>
      <c r="B62" s="47"/>
      <c r="C62" s="48"/>
      <c r="D62" s="48"/>
      <c r="E62" s="48"/>
      <c r="F62" s="48"/>
      <c r="G62" s="48"/>
      <c r="H62" s="48"/>
      <c r="I62" s="48"/>
      <c r="J62" s="48"/>
      <c r="K62" s="48"/>
      <c r="L62" s="113"/>
      <c r="S62" s="34"/>
      <c r="T62" s="34"/>
      <c r="U62" s="34"/>
      <c r="V62" s="34"/>
      <c r="W62" s="34"/>
      <c r="X62" s="34"/>
      <c r="Y62" s="34"/>
      <c r="Z62" s="34"/>
      <c r="AA62" s="34"/>
      <c r="AB62" s="34"/>
      <c r="AC62" s="34"/>
      <c r="AD62" s="34"/>
      <c r="AE62" s="34"/>
    </row>
    <row r="66" spans="1:63" s="2" customFormat="1" ht="6.95" customHeight="1" x14ac:dyDescent="0.2">
      <c r="A66" s="34"/>
      <c r="B66" s="49"/>
      <c r="C66" s="50"/>
      <c r="D66" s="50"/>
      <c r="E66" s="50"/>
      <c r="F66" s="50"/>
      <c r="G66" s="50"/>
      <c r="H66" s="50"/>
      <c r="I66" s="50"/>
      <c r="J66" s="50"/>
      <c r="K66" s="50"/>
      <c r="L66" s="113"/>
      <c r="S66" s="34"/>
      <c r="T66" s="34"/>
      <c r="U66" s="34"/>
      <c r="V66" s="34"/>
      <c r="W66" s="34"/>
      <c r="X66" s="34"/>
      <c r="Y66" s="34"/>
      <c r="Z66" s="34"/>
      <c r="AA66" s="34"/>
      <c r="AB66" s="34"/>
      <c r="AC66" s="34"/>
      <c r="AD66" s="34"/>
      <c r="AE66" s="34"/>
    </row>
    <row r="67" spans="1:63" s="2" customFormat="1" ht="24.95" customHeight="1" x14ac:dyDescent="0.2">
      <c r="A67" s="34"/>
      <c r="B67" s="35"/>
      <c r="C67" s="23" t="s">
        <v>196</v>
      </c>
      <c r="D67" s="36"/>
      <c r="E67" s="36"/>
      <c r="F67" s="36"/>
      <c r="G67" s="36"/>
      <c r="H67" s="36"/>
      <c r="I67" s="36"/>
      <c r="J67" s="36"/>
      <c r="K67" s="36"/>
      <c r="L67" s="113"/>
      <c r="S67" s="34"/>
      <c r="T67" s="34"/>
      <c r="U67" s="34"/>
      <c r="V67" s="34"/>
      <c r="W67" s="34"/>
      <c r="X67" s="34"/>
      <c r="Y67" s="34"/>
      <c r="Z67" s="34"/>
      <c r="AA67" s="34"/>
      <c r="AB67" s="34"/>
      <c r="AC67" s="34"/>
      <c r="AD67" s="34"/>
      <c r="AE67" s="34"/>
    </row>
    <row r="68" spans="1:63" s="2" customFormat="1" ht="6.95" customHeight="1" x14ac:dyDescent="0.2">
      <c r="A68" s="34"/>
      <c r="B68" s="35"/>
      <c r="C68" s="36"/>
      <c r="D68" s="36"/>
      <c r="E68" s="36"/>
      <c r="F68" s="36"/>
      <c r="G68" s="36"/>
      <c r="H68" s="36"/>
      <c r="I68" s="36"/>
      <c r="J68" s="36"/>
      <c r="K68" s="36"/>
      <c r="L68" s="113"/>
      <c r="S68" s="34"/>
      <c r="T68" s="34"/>
      <c r="U68" s="34"/>
      <c r="V68" s="34"/>
      <c r="W68" s="34"/>
      <c r="X68" s="34"/>
      <c r="Y68" s="34"/>
      <c r="Z68" s="34"/>
      <c r="AA68" s="34"/>
      <c r="AB68" s="34"/>
      <c r="AC68" s="34"/>
      <c r="AD68" s="34"/>
      <c r="AE68" s="34"/>
    </row>
    <row r="69" spans="1:63" s="2" customFormat="1" ht="12" customHeight="1" x14ac:dyDescent="0.2">
      <c r="A69" s="34"/>
      <c r="B69" s="35"/>
      <c r="C69" s="29" t="s">
        <v>16</v>
      </c>
      <c r="D69" s="36"/>
      <c r="E69" s="36"/>
      <c r="F69" s="36"/>
      <c r="G69" s="36"/>
      <c r="H69" s="36"/>
      <c r="I69" s="36"/>
      <c r="J69" s="36"/>
      <c r="K69" s="36"/>
      <c r="L69" s="113"/>
      <c r="S69" s="34"/>
      <c r="T69" s="34"/>
      <c r="U69" s="34"/>
      <c r="V69" s="34"/>
      <c r="W69" s="34"/>
      <c r="X69" s="34"/>
      <c r="Y69" s="34"/>
      <c r="Z69" s="34"/>
      <c r="AA69" s="34"/>
      <c r="AB69" s="34"/>
      <c r="AC69" s="34"/>
      <c r="AD69" s="34"/>
      <c r="AE69" s="34"/>
    </row>
    <row r="70" spans="1:63" s="2" customFormat="1" ht="16.5" customHeight="1" x14ac:dyDescent="0.2">
      <c r="A70" s="34"/>
      <c r="B70" s="35"/>
      <c r="C70" s="36"/>
      <c r="D70" s="36"/>
      <c r="E70" s="367" t="str">
        <f>E7</f>
        <v>Oprava kolejí a výhybek v úseku H. Dvořiště - Velešín na trati Č. Budějovice - Summerau</v>
      </c>
      <c r="F70" s="368"/>
      <c r="G70" s="368"/>
      <c r="H70" s="368"/>
      <c r="I70" s="36"/>
      <c r="J70" s="36"/>
      <c r="K70" s="36"/>
      <c r="L70" s="113"/>
      <c r="S70" s="34"/>
      <c r="T70" s="34"/>
      <c r="U70" s="34"/>
      <c r="V70" s="34"/>
      <c r="W70" s="34"/>
      <c r="X70" s="34"/>
      <c r="Y70" s="34"/>
      <c r="Z70" s="34"/>
      <c r="AA70" s="34"/>
      <c r="AB70" s="34"/>
      <c r="AC70" s="34"/>
      <c r="AD70" s="34"/>
      <c r="AE70" s="34"/>
    </row>
    <row r="71" spans="1:63" s="2" customFormat="1" ht="12" customHeight="1" x14ac:dyDescent="0.2">
      <c r="A71" s="34"/>
      <c r="B71" s="35"/>
      <c r="C71" s="29" t="s">
        <v>183</v>
      </c>
      <c r="D71" s="36"/>
      <c r="E71" s="36"/>
      <c r="F71" s="36"/>
      <c r="G71" s="36"/>
      <c r="H71" s="36"/>
      <c r="I71" s="36"/>
      <c r="J71" s="36"/>
      <c r="K71" s="36"/>
      <c r="L71" s="113"/>
      <c r="S71" s="34"/>
      <c r="T71" s="34"/>
      <c r="U71" s="34"/>
      <c r="V71" s="34"/>
      <c r="W71" s="34"/>
      <c r="X71" s="34"/>
      <c r="Y71" s="34"/>
      <c r="Z71" s="34"/>
      <c r="AA71" s="34"/>
      <c r="AB71" s="34"/>
      <c r="AC71" s="34"/>
      <c r="AD71" s="34"/>
      <c r="AE71" s="34"/>
    </row>
    <row r="72" spans="1:63" s="2" customFormat="1" ht="16.5" customHeight="1" x14ac:dyDescent="0.2">
      <c r="A72" s="34"/>
      <c r="B72" s="35"/>
      <c r="C72" s="36"/>
      <c r="D72" s="36"/>
      <c r="E72" s="330" t="str">
        <f>E9</f>
        <v>VON - Vedlejší ostatní náklady</v>
      </c>
      <c r="F72" s="366"/>
      <c r="G72" s="366"/>
      <c r="H72" s="366"/>
      <c r="I72" s="36"/>
      <c r="J72" s="36"/>
      <c r="K72" s="36"/>
      <c r="L72" s="113"/>
      <c r="S72" s="34"/>
      <c r="T72" s="34"/>
      <c r="U72" s="34"/>
      <c r="V72" s="34"/>
      <c r="W72" s="34"/>
      <c r="X72" s="34"/>
      <c r="Y72" s="34"/>
      <c r="Z72" s="34"/>
      <c r="AA72" s="34"/>
      <c r="AB72" s="34"/>
      <c r="AC72" s="34"/>
      <c r="AD72" s="34"/>
      <c r="AE72" s="34"/>
    </row>
    <row r="73" spans="1:63" s="2" customFormat="1" ht="6.95" customHeight="1" x14ac:dyDescent="0.2">
      <c r="A73" s="34"/>
      <c r="B73" s="35"/>
      <c r="C73" s="36"/>
      <c r="D73" s="36"/>
      <c r="E73" s="36"/>
      <c r="F73" s="36"/>
      <c r="G73" s="36"/>
      <c r="H73" s="36"/>
      <c r="I73" s="36"/>
      <c r="J73" s="36"/>
      <c r="K73" s="36"/>
      <c r="L73" s="113"/>
      <c r="S73" s="34"/>
      <c r="T73" s="34"/>
      <c r="U73" s="34"/>
      <c r="V73" s="34"/>
      <c r="W73" s="34"/>
      <c r="X73" s="34"/>
      <c r="Y73" s="34"/>
      <c r="Z73" s="34"/>
      <c r="AA73" s="34"/>
      <c r="AB73" s="34"/>
      <c r="AC73" s="34"/>
      <c r="AD73" s="34"/>
      <c r="AE73" s="34"/>
    </row>
    <row r="74" spans="1:63" s="2" customFormat="1" ht="12" customHeight="1" x14ac:dyDescent="0.2">
      <c r="A74" s="34"/>
      <c r="B74" s="35"/>
      <c r="C74" s="29" t="s">
        <v>22</v>
      </c>
      <c r="D74" s="36"/>
      <c r="E74" s="36"/>
      <c r="F74" s="27" t="str">
        <f>F12</f>
        <v>trať 196 dle JŘ, TÚ Horní Dvořiště - Včelná</v>
      </c>
      <c r="G74" s="36"/>
      <c r="H74" s="36"/>
      <c r="I74" s="29" t="s">
        <v>24</v>
      </c>
      <c r="J74" s="59" t="str">
        <f>IF(J12="","",J12)</f>
        <v>20. 1. 2021</v>
      </c>
      <c r="K74" s="36"/>
      <c r="L74" s="113"/>
      <c r="S74" s="34"/>
      <c r="T74" s="34"/>
      <c r="U74" s="34"/>
      <c r="V74" s="34"/>
      <c r="W74" s="34"/>
      <c r="X74" s="34"/>
      <c r="Y74" s="34"/>
      <c r="Z74" s="34"/>
      <c r="AA74" s="34"/>
      <c r="AB74" s="34"/>
      <c r="AC74" s="34"/>
      <c r="AD74" s="34"/>
      <c r="AE74" s="34"/>
    </row>
    <row r="75" spans="1:63" s="2" customFormat="1" ht="6.95" customHeight="1" x14ac:dyDescent="0.2">
      <c r="A75" s="34"/>
      <c r="B75" s="35"/>
      <c r="C75" s="36"/>
      <c r="D75" s="36"/>
      <c r="E75" s="36"/>
      <c r="F75" s="36"/>
      <c r="G75" s="36"/>
      <c r="H75" s="36"/>
      <c r="I75" s="36"/>
      <c r="J75" s="36"/>
      <c r="K75" s="36"/>
      <c r="L75" s="113"/>
      <c r="S75" s="34"/>
      <c r="T75" s="34"/>
      <c r="U75" s="34"/>
      <c r="V75" s="34"/>
      <c r="W75" s="34"/>
      <c r="X75" s="34"/>
      <c r="Y75" s="34"/>
      <c r="Z75" s="34"/>
      <c r="AA75" s="34"/>
      <c r="AB75" s="34"/>
      <c r="AC75" s="34"/>
      <c r="AD75" s="34"/>
      <c r="AE75" s="34"/>
    </row>
    <row r="76" spans="1:63" s="2" customFormat="1" ht="15.2" customHeight="1" x14ac:dyDescent="0.2">
      <c r="A76" s="34"/>
      <c r="B76" s="35"/>
      <c r="C76" s="29" t="s">
        <v>26</v>
      </c>
      <c r="D76" s="36"/>
      <c r="E76" s="36"/>
      <c r="F76" s="27" t="str">
        <f>E15</f>
        <v xml:space="preserve">Správa železnic, státní organizace, OŘ Plzeň </v>
      </c>
      <c r="G76" s="36"/>
      <c r="H76" s="36"/>
      <c r="I76" s="29" t="s">
        <v>34</v>
      </c>
      <c r="J76" s="32" t="str">
        <f>E21</f>
        <v xml:space="preserve"> </v>
      </c>
      <c r="K76" s="36"/>
      <c r="L76" s="113"/>
      <c r="S76" s="34"/>
      <c r="T76" s="34"/>
      <c r="U76" s="34"/>
      <c r="V76" s="34"/>
      <c r="W76" s="34"/>
      <c r="X76" s="34"/>
      <c r="Y76" s="34"/>
      <c r="Z76" s="34"/>
      <c r="AA76" s="34"/>
      <c r="AB76" s="34"/>
      <c r="AC76" s="34"/>
      <c r="AD76" s="34"/>
      <c r="AE76" s="34"/>
    </row>
    <row r="77" spans="1:63" s="2" customFormat="1" ht="15.2" customHeight="1" x14ac:dyDescent="0.2">
      <c r="A77" s="34"/>
      <c r="B77" s="35"/>
      <c r="C77" s="29" t="s">
        <v>32</v>
      </c>
      <c r="D77" s="36"/>
      <c r="E77" s="36"/>
      <c r="F77" s="27" t="str">
        <f>IF(E18="","",E18)</f>
        <v>Vyplň údaj</v>
      </c>
      <c r="G77" s="36"/>
      <c r="H77" s="36"/>
      <c r="I77" s="29" t="s">
        <v>38</v>
      </c>
      <c r="J77" s="32" t="str">
        <f>E24</f>
        <v>Libor Brabenec</v>
      </c>
      <c r="K77" s="36"/>
      <c r="L77" s="113"/>
      <c r="S77" s="34"/>
      <c r="T77" s="34"/>
      <c r="U77" s="34"/>
      <c r="V77" s="34"/>
      <c r="W77" s="34"/>
      <c r="X77" s="34"/>
      <c r="Y77" s="34"/>
      <c r="Z77" s="34"/>
      <c r="AA77" s="34"/>
      <c r="AB77" s="34"/>
      <c r="AC77" s="34"/>
      <c r="AD77" s="34"/>
      <c r="AE77" s="34"/>
    </row>
    <row r="78" spans="1:63" s="2" customFormat="1" ht="10.35" customHeight="1" x14ac:dyDescent="0.2">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63" s="11" customFormat="1" ht="29.25" customHeight="1" x14ac:dyDescent="0.2">
      <c r="A79" s="151"/>
      <c r="B79" s="152"/>
      <c r="C79" s="153" t="s">
        <v>197</v>
      </c>
      <c r="D79" s="154" t="s">
        <v>61</v>
      </c>
      <c r="E79" s="154" t="s">
        <v>57</v>
      </c>
      <c r="F79" s="154" t="s">
        <v>58</v>
      </c>
      <c r="G79" s="154" t="s">
        <v>198</v>
      </c>
      <c r="H79" s="154" t="s">
        <v>199</v>
      </c>
      <c r="I79" s="154" t="s">
        <v>200</v>
      </c>
      <c r="J79" s="154" t="s">
        <v>191</v>
      </c>
      <c r="K79" s="155" t="s">
        <v>201</v>
      </c>
      <c r="L79" s="156"/>
      <c r="M79" s="68" t="s">
        <v>35</v>
      </c>
      <c r="N79" s="69" t="s">
        <v>46</v>
      </c>
      <c r="O79" s="69" t="s">
        <v>202</v>
      </c>
      <c r="P79" s="69" t="s">
        <v>203</v>
      </c>
      <c r="Q79" s="69" t="s">
        <v>204</v>
      </c>
      <c r="R79" s="69" t="s">
        <v>205</v>
      </c>
      <c r="S79" s="69" t="s">
        <v>206</v>
      </c>
      <c r="T79" s="70" t="s">
        <v>207</v>
      </c>
      <c r="U79" s="151"/>
      <c r="V79" s="151"/>
      <c r="W79" s="151"/>
      <c r="X79" s="151"/>
      <c r="Y79" s="151"/>
      <c r="Z79" s="151"/>
      <c r="AA79" s="151"/>
      <c r="AB79" s="151"/>
      <c r="AC79" s="151"/>
      <c r="AD79" s="151"/>
      <c r="AE79" s="151"/>
    </row>
    <row r="80" spans="1:63" s="2" customFormat="1" ht="22.9" customHeight="1" x14ac:dyDescent="0.25">
      <c r="A80" s="34"/>
      <c r="B80" s="35"/>
      <c r="C80" s="75" t="s">
        <v>208</v>
      </c>
      <c r="D80" s="36"/>
      <c r="E80" s="36"/>
      <c r="F80" s="36"/>
      <c r="G80" s="36"/>
      <c r="H80" s="36"/>
      <c r="I80" s="36"/>
      <c r="J80" s="157">
        <f>BK80</f>
        <v>0</v>
      </c>
      <c r="K80" s="36"/>
      <c r="L80" s="39"/>
      <c r="M80" s="71"/>
      <c r="N80" s="158"/>
      <c r="O80" s="72"/>
      <c r="P80" s="159">
        <f>P81</f>
        <v>0</v>
      </c>
      <c r="Q80" s="72"/>
      <c r="R80" s="159">
        <f>R81</f>
        <v>0</v>
      </c>
      <c r="S80" s="72"/>
      <c r="T80" s="160">
        <f>T81</f>
        <v>0</v>
      </c>
      <c r="U80" s="34"/>
      <c r="V80" s="34"/>
      <c r="W80" s="34"/>
      <c r="X80" s="34"/>
      <c r="Y80" s="34"/>
      <c r="Z80" s="34"/>
      <c r="AA80" s="34"/>
      <c r="AB80" s="34"/>
      <c r="AC80" s="34"/>
      <c r="AD80" s="34"/>
      <c r="AE80" s="34"/>
      <c r="AT80" s="17" t="s">
        <v>75</v>
      </c>
      <c r="AU80" s="17" t="s">
        <v>192</v>
      </c>
      <c r="BK80" s="161">
        <f>BK81</f>
        <v>0</v>
      </c>
    </row>
    <row r="81" spans="1:65" s="13" customFormat="1" ht="25.9" customHeight="1" x14ac:dyDescent="0.2">
      <c r="B81" s="192"/>
      <c r="C81" s="193"/>
      <c r="D81" s="194" t="s">
        <v>75</v>
      </c>
      <c r="E81" s="195" t="s">
        <v>1358</v>
      </c>
      <c r="F81" s="195" t="s">
        <v>1359</v>
      </c>
      <c r="G81" s="193"/>
      <c r="H81" s="193"/>
      <c r="I81" s="196"/>
      <c r="J81" s="197">
        <f>BK81</f>
        <v>0</v>
      </c>
      <c r="K81" s="193"/>
      <c r="L81" s="198"/>
      <c r="M81" s="199"/>
      <c r="N81" s="200"/>
      <c r="O81" s="200"/>
      <c r="P81" s="201">
        <f>SUM(P82:P92)</f>
        <v>0</v>
      </c>
      <c r="Q81" s="200"/>
      <c r="R81" s="201">
        <f>SUM(R82:R92)</f>
        <v>0</v>
      </c>
      <c r="S81" s="200"/>
      <c r="T81" s="202">
        <f>SUM(T82:T92)</f>
        <v>0</v>
      </c>
      <c r="AR81" s="203" t="s">
        <v>237</v>
      </c>
      <c r="AT81" s="204" t="s">
        <v>75</v>
      </c>
      <c r="AU81" s="204" t="s">
        <v>76</v>
      </c>
      <c r="AY81" s="203" t="s">
        <v>215</v>
      </c>
      <c r="BK81" s="205">
        <f>SUM(BK82:BK92)</f>
        <v>0</v>
      </c>
    </row>
    <row r="82" spans="1:65" s="2" customFormat="1" ht="36" x14ac:dyDescent="0.2">
      <c r="A82" s="34"/>
      <c r="B82" s="35"/>
      <c r="C82" s="208" t="s">
        <v>83</v>
      </c>
      <c r="D82" s="208" t="s">
        <v>366</v>
      </c>
      <c r="E82" s="209" t="s">
        <v>1360</v>
      </c>
      <c r="F82" s="210" t="s">
        <v>1361</v>
      </c>
      <c r="G82" s="211" t="s">
        <v>1362</v>
      </c>
      <c r="H82" s="234"/>
      <c r="I82" s="213"/>
      <c r="J82" s="214">
        <f>ROUND(I82*H82,2)</f>
        <v>0</v>
      </c>
      <c r="K82" s="210" t="s">
        <v>213</v>
      </c>
      <c r="L82" s="39"/>
      <c r="M82" s="215" t="s">
        <v>35</v>
      </c>
      <c r="N82" s="216" t="s">
        <v>47</v>
      </c>
      <c r="O82" s="64"/>
      <c r="P82" s="172">
        <f>O82*H82</f>
        <v>0</v>
      </c>
      <c r="Q82" s="172">
        <v>0</v>
      </c>
      <c r="R82" s="172">
        <f>Q82*H82</f>
        <v>0</v>
      </c>
      <c r="S82" s="172">
        <v>0</v>
      </c>
      <c r="T82" s="173">
        <f>S82*H82</f>
        <v>0</v>
      </c>
      <c r="U82" s="34"/>
      <c r="V82" s="34"/>
      <c r="W82" s="34"/>
      <c r="X82" s="34"/>
      <c r="Y82" s="34"/>
      <c r="Z82" s="34"/>
      <c r="AA82" s="34"/>
      <c r="AB82" s="34"/>
      <c r="AC82" s="34"/>
      <c r="AD82" s="34"/>
      <c r="AE82" s="34"/>
      <c r="AR82" s="174" t="s">
        <v>216</v>
      </c>
      <c r="AT82" s="174" t="s">
        <v>366</v>
      </c>
      <c r="AU82" s="174" t="s">
        <v>83</v>
      </c>
      <c r="AY82" s="17" t="s">
        <v>215</v>
      </c>
      <c r="BE82" s="175">
        <f>IF(N82="základní",J82,0)</f>
        <v>0</v>
      </c>
      <c r="BF82" s="175">
        <f>IF(N82="snížená",J82,0)</f>
        <v>0</v>
      </c>
      <c r="BG82" s="175">
        <f>IF(N82="zákl. přenesená",J82,0)</f>
        <v>0</v>
      </c>
      <c r="BH82" s="175">
        <f>IF(N82="sníž. přenesená",J82,0)</f>
        <v>0</v>
      </c>
      <c r="BI82" s="175">
        <f>IF(N82="nulová",J82,0)</f>
        <v>0</v>
      </c>
      <c r="BJ82" s="17" t="s">
        <v>83</v>
      </c>
      <c r="BK82" s="175">
        <f>ROUND(I82*H82,2)</f>
        <v>0</v>
      </c>
      <c r="BL82" s="17" t="s">
        <v>216</v>
      </c>
      <c r="BM82" s="174" t="s">
        <v>1363</v>
      </c>
    </row>
    <row r="83" spans="1:65" s="2" customFormat="1" ht="19.5" x14ac:dyDescent="0.2">
      <c r="A83" s="34"/>
      <c r="B83" s="35"/>
      <c r="C83" s="36"/>
      <c r="D83" s="176" t="s">
        <v>218</v>
      </c>
      <c r="E83" s="36"/>
      <c r="F83" s="177" t="s">
        <v>1364</v>
      </c>
      <c r="G83" s="36"/>
      <c r="H83" s="36"/>
      <c r="I83" s="178"/>
      <c r="J83" s="36"/>
      <c r="K83" s="36"/>
      <c r="L83" s="39"/>
      <c r="M83" s="179"/>
      <c r="N83" s="180"/>
      <c r="O83" s="64"/>
      <c r="P83" s="64"/>
      <c r="Q83" s="64"/>
      <c r="R83" s="64"/>
      <c r="S83" s="64"/>
      <c r="T83" s="65"/>
      <c r="U83" s="34"/>
      <c r="V83" s="34"/>
      <c r="W83" s="34"/>
      <c r="X83" s="34"/>
      <c r="Y83" s="34"/>
      <c r="Z83" s="34"/>
      <c r="AA83" s="34"/>
      <c r="AB83" s="34"/>
      <c r="AC83" s="34"/>
      <c r="AD83" s="34"/>
      <c r="AE83" s="34"/>
      <c r="AT83" s="17" t="s">
        <v>218</v>
      </c>
      <c r="AU83" s="17" t="s">
        <v>83</v>
      </c>
    </row>
    <row r="84" spans="1:65" s="2" customFormat="1" ht="36" x14ac:dyDescent="0.2">
      <c r="A84" s="34"/>
      <c r="B84" s="35"/>
      <c r="C84" s="208" t="s">
        <v>85</v>
      </c>
      <c r="D84" s="208" t="s">
        <v>366</v>
      </c>
      <c r="E84" s="209" t="s">
        <v>1365</v>
      </c>
      <c r="F84" s="210" t="s">
        <v>1366</v>
      </c>
      <c r="G84" s="211" t="s">
        <v>1362</v>
      </c>
      <c r="H84" s="234"/>
      <c r="I84" s="213"/>
      <c r="J84" s="214">
        <f>ROUND(I84*H84,2)</f>
        <v>0</v>
      </c>
      <c r="K84" s="210" t="s">
        <v>213</v>
      </c>
      <c r="L84" s="39"/>
      <c r="M84" s="215" t="s">
        <v>35</v>
      </c>
      <c r="N84" s="216" t="s">
        <v>47</v>
      </c>
      <c r="O84" s="64"/>
      <c r="P84" s="172">
        <f>O84*H84</f>
        <v>0</v>
      </c>
      <c r="Q84" s="172">
        <v>0</v>
      </c>
      <c r="R84" s="172">
        <f>Q84*H84</f>
        <v>0</v>
      </c>
      <c r="S84" s="172">
        <v>0</v>
      </c>
      <c r="T84" s="173">
        <f>S84*H84</f>
        <v>0</v>
      </c>
      <c r="U84" s="34"/>
      <c r="V84" s="34"/>
      <c r="W84" s="34"/>
      <c r="X84" s="34"/>
      <c r="Y84" s="34"/>
      <c r="Z84" s="34"/>
      <c r="AA84" s="34"/>
      <c r="AB84" s="34"/>
      <c r="AC84" s="34"/>
      <c r="AD84" s="34"/>
      <c r="AE84" s="34"/>
      <c r="AR84" s="174" t="s">
        <v>216</v>
      </c>
      <c r="AT84" s="174" t="s">
        <v>366</v>
      </c>
      <c r="AU84" s="174" t="s">
        <v>83</v>
      </c>
      <c r="AY84" s="17" t="s">
        <v>215</v>
      </c>
      <c r="BE84" s="175">
        <f>IF(N84="základní",J84,0)</f>
        <v>0</v>
      </c>
      <c r="BF84" s="175">
        <f>IF(N84="snížená",J84,0)</f>
        <v>0</v>
      </c>
      <c r="BG84" s="175">
        <f>IF(N84="zákl. přenesená",J84,0)</f>
        <v>0</v>
      </c>
      <c r="BH84" s="175">
        <f>IF(N84="sníž. přenesená",J84,0)</f>
        <v>0</v>
      </c>
      <c r="BI84" s="175">
        <f>IF(N84="nulová",J84,0)</f>
        <v>0</v>
      </c>
      <c r="BJ84" s="17" t="s">
        <v>83</v>
      </c>
      <c r="BK84" s="175">
        <f>ROUND(I84*H84,2)</f>
        <v>0</v>
      </c>
      <c r="BL84" s="17" t="s">
        <v>216</v>
      </c>
      <c r="BM84" s="174" t="s">
        <v>1367</v>
      </c>
    </row>
    <row r="85" spans="1:65" s="2" customFormat="1" ht="16.5" customHeight="1" x14ac:dyDescent="0.2">
      <c r="A85" s="34"/>
      <c r="B85" s="35"/>
      <c r="C85" s="208" t="s">
        <v>228</v>
      </c>
      <c r="D85" s="208" t="s">
        <v>366</v>
      </c>
      <c r="E85" s="209" t="s">
        <v>1368</v>
      </c>
      <c r="F85" s="210" t="s">
        <v>1369</v>
      </c>
      <c r="G85" s="211" t="s">
        <v>1362</v>
      </c>
      <c r="H85" s="234"/>
      <c r="I85" s="213"/>
      <c r="J85" s="214">
        <f>ROUND(I85*H85,2)</f>
        <v>0</v>
      </c>
      <c r="K85" s="210" t="s">
        <v>213</v>
      </c>
      <c r="L85" s="39"/>
      <c r="M85" s="215" t="s">
        <v>35</v>
      </c>
      <c r="N85" s="216" t="s">
        <v>47</v>
      </c>
      <c r="O85" s="64"/>
      <c r="P85" s="172">
        <f>O85*H85</f>
        <v>0</v>
      </c>
      <c r="Q85" s="172">
        <v>0</v>
      </c>
      <c r="R85" s="172">
        <f>Q85*H85</f>
        <v>0</v>
      </c>
      <c r="S85" s="172">
        <v>0</v>
      </c>
      <c r="T85" s="173">
        <f>S85*H85</f>
        <v>0</v>
      </c>
      <c r="U85" s="34"/>
      <c r="V85" s="34"/>
      <c r="W85" s="34"/>
      <c r="X85" s="34"/>
      <c r="Y85" s="34"/>
      <c r="Z85" s="34"/>
      <c r="AA85" s="34"/>
      <c r="AB85" s="34"/>
      <c r="AC85" s="34"/>
      <c r="AD85" s="34"/>
      <c r="AE85" s="34"/>
      <c r="AR85" s="174" t="s">
        <v>216</v>
      </c>
      <c r="AT85" s="174" t="s">
        <v>366</v>
      </c>
      <c r="AU85" s="174" t="s">
        <v>83</v>
      </c>
      <c r="AY85" s="17" t="s">
        <v>215</v>
      </c>
      <c r="BE85" s="175">
        <f>IF(N85="základní",J85,0)</f>
        <v>0</v>
      </c>
      <c r="BF85" s="175">
        <f>IF(N85="snížená",J85,0)</f>
        <v>0</v>
      </c>
      <c r="BG85" s="175">
        <f>IF(N85="zákl. přenesená",J85,0)</f>
        <v>0</v>
      </c>
      <c r="BH85" s="175">
        <f>IF(N85="sníž. přenesená",J85,0)</f>
        <v>0</v>
      </c>
      <c r="BI85" s="175">
        <f>IF(N85="nulová",J85,0)</f>
        <v>0</v>
      </c>
      <c r="BJ85" s="17" t="s">
        <v>83</v>
      </c>
      <c r="BK85" s="175">
        <f>ROUND(I85*H85,2)</f>
        <v>0</v>
      </c>
      <c r="BL85" s="17" t="s">
        <v>216</v>
      </c>
      <c r="BM85" s="174" t="s">
        <v>1370</v>
      </c>
    </row>
    <row r="86" spans="1:65" s="2" customFormat="1" ht="44.25" customHeight="1" x14ac:dyDescent="0.2">
      <c r="A86" s="34"/>
      <c r="B86" s="35"/>
      <c r="C86" s="208" t="s">
        <v>216</v>
      </c>
      <c r="D86" s="208" t="s">
        <v>366</v>
      </c>
      <c r="E86" s="209" t="s">
        <v>1371</v>
      </c>
      <c r="F86" s="210" t="s">
        <v>1372</v>
      </c>
      <c r="G86" s="211" t="s">
        <v>212</v>
      </c>
      <c r="H86" s="212">
        <v>8</v>
      </c>
      <c r="I86" s="213"/>
      <c r="J86" s="214">
        <f>ROUND(I86*H86,2)</f>
        <v>0</v>
      </c>
      <c r="K86" s="210" t="s">
        <v>213</v>
      </c>
      <c r="L86" s="39"/>
      <c r="M86" s="215" t="s">
        <v>35</v>
      </c>
      <c r="N86" s="216" t="s">
        <v>47</v>
      </c>
      <c r="O86" s="64"/>
      <c r="P86" s="172">
        <f>O86*H86</f>
        <v>0</v>
      </c>
      <c r="Q86" s="172">
        <v>0</v>
      </c>
      <c r="R86" s="172">
        <f>Q86*H86</f>
        <v>0</v>
      </c>
      <c r="S86" s="172">
        <v>0</v>
      </c>
      <c r="T86" s="173">
        <f>S86*H86</f>
        <v>0</v>
      </c>
      <c r="U86" s="34"/>
      <c r="V86" s="34"/>
      <c r="W86" s="34"/>
      <c r="X86" s="34"/>
      <c r="Y86" s="34"/>
      <c r="Z86" s="34"/>
      <c r="AA86" s="34"/>
      <c r="AB86" s="34"/>
      <c r="AC86" s="34"/>
      <c r="AD86" s="34"/>
      <c r="AE86" s="34"/>
      <c r="AR86" s="174" t="s">
        <v>216</v>
      </c>
      <c r="AT86" s="174" t="s">
        <v>366</v>
      </c>
      <c r="AU86" s="174" t="s">
        <v>83</v>
      </c>
      <c r="AY86" s="17" t="s">
        <v>215</v>
      </c>
      <c r="BE86" s="175">
        <f>IF(N86="základní",J86,0)</f>
        <v>0</v>
      </c>
      <c r="BF86" s="175">
        <f>IF(N86="snížená",J86,0)</f>
        <v>0</v>
      </c>
      <c r="BG86" s="175">
        <f>IF(N86="zákl. přenesená",J86,0)</f>
        <v>0</v>
      </c>
      <c r="BH86" s="175">
        <f>IF(N86="sníž. přenesená",J86,0)</f>
        <v>0</v>
      </c>
      <c r="BI86" s="175">
        <f>IF(N86="nulová",J86,0)</f>
        <v>0</v>
      </c>
      <c r="BJ86" s="17" t="s">
        <v>83</v>
      </c>
      <c r="BK86" s="175">
        <f>ROUND(I86*H86,2)</f>
        <v>0</v>
      </c>
      <c r="BL86" s="17" t="s">
        <v>216</v>
      </c>
      <c r="BM86" s="174" t="s">
        <v>1373</v>
      </c>
    </row>
    <row r="87" spans="1:65" s="12" customFormat="1" x14ac:dyDescent="0.2">
      <c r="B87" s="181"/>
      <c r="C87" s="182"/>
      <c r="D87" s="176" t="s">
        <v>220</v>
      </c>
      <c r="E87" s="183" t="s">
        <v>35</v>
      </c>
      <c r="F87" s="184" t="s">
        <v>1374</v>
      </c>
      <c r="G87" s="182"/>
      <c r="H87" s="185">
        <v>8</v>
      </c>
      <c r="I87" s="186"/>
      <c r="J87" s="182"/>
      <c r="K87" s="182"/>
      <c r="L87" s="187"/>
      <c r="M87" s="188"/>
      <c r="N87" s="189"/>
      <c r="O87" s="189"/>
      <c r="P87" s="189"/>
      <c r="Q87" s="189"/>
      <c r="R87" s="189"/>
      <c r="S87" s="189"/>
      <c r="T87" s="190"/>
      <c r="AT87" s="191" t="s">
        <v>220</v>
      </c>
      <c r="AU87" s="191" t="s">
        <v>83</v>
      </c>
      <c r="AV87" s="12" t="s">
        <v>85</v>
      </c>
      <c r="AW87" s="12" t="s">
        <v>37</v>
      </c>
      <c r="AX87" s="12" t="s">
        <v>83</v>
      </c>
      <c r="AY87" s="191" t="s">
        <v>215</v>
      </c>
    </row>
    <row r="88" spans="1:65" s="2" customFormat="1" ht="16.5" customHeight="1" x14ac:dyDescent="0.2">
      <c r="A88" s="34"/>
      <c r="B88" s="35"/>
      <c r="C88" s="208" t="s">
        <v>237</v>
      </c>
      <c r="D88" s="208" t="s">
        <v>366</v>
      </c>
      <c r="E88" s="209" t="s">
        <v>1375</v>
      </c>
      <c r="F88" s="210" t="s">
        <v>1376</v>
      </c>
      <c r="G88" s="211" t="s">
        <v>1362</v>
      </c>
      <c r="H88" s="234"/>
      <c r="I88" s="213"/>
      <c r="J88" s="214">
        <f>ROUND(I88*H88,2)</f>
        <v>0</v>
      </c>
      <c r="K88" s="210" t="s">
        <v>213</v>
      </c>
      <c r="L88" s="39"/>
      <c r="M88" s="215" t="s">
        <v>35</v>
      </c>
      <c r="N88" s="216" t="s">
        <v>47</v>
      </c>
      <c r="O88" s="64"/>
      <c r="P88" s="172">
        <f>O88*H88</f>
        <v>0</v>
      </c>
      <c r="Q88" s="172">
        <v>0</v>
      </c>
      <c r="R88" s="172">
        <f>Q88*H88</f>
        <v>0</v>
      </c>
      <c r="S88" s="172">
        <v>0</v>
      </c>
      <c r="T88" s="173">
        <f>S88*H88</f>
        <v>0</v>
      </c>
      <c r="U88" s="34"/>
      <c r="V88" s="34"/>
      <c r="W88" s="34"/>
      <c r="X88" s="34"/>
      <c r="Y88" s="34"/>
      <c r="Z88" s="34"/>
      <c r="AA88" s="34"/>
      <c r="AB88" s="34"/>
      <c r="AC88" s="34"/>
      <c r="AD88" s="34"/>
      <c r="AE88" s="34"/>
      <c r="AR88" s="174" t="s">
        <v>216</v>
      </c>
      <c r="AT88" s="174" t="s">
        <v>366</v>
      </c>
      <c r="AU88" s="174" t="s">
        <v>83</v>
      </c>
      <c r="AY88" s="17" t="s">
        <v>215</v>
      </c>
      <c r="BE88" s="175">
        <f>IF(N88="základní",J88,0)</f>
        <v>0</v>
      </c>
      <c r="BF88" s="175">
        <f>IF(N88="snížená",J88,0)</f>
        <v>0</v>
      </c>
      <c r="BG88" s="175">
        <f>IF(N88="zákl. přenesená",J88,0)</f>
        <v>0</v>
      </c>
      <c r="BH88" s="175">
        <f>IF(N88="sníž. přenesená",J88,0)</f>
        <v>0</v>
      </c>
      <c r="BI88" s="175">
        <f>IF(N88="nulová",J88,0)</f>
        <v>0</v>
      </c>
      <c r="BJ88" s="17" t="s">
        <v>83</v>
      </c>
      <c r="BK88" s="175">
        <f>ROUND(I88*H88,2)</f>
        <v>0</v>
      </c>
      <c r="BL88" s="17" t="s">
        <v>216</v>
      </c>
      <c r="BM88" s="174" t="s">
        <v>1377</v>
      </c>
    </row>
    <row r="89" spans="1:65" s="2" customFormat="1" ht="48" x14ac:dyDescent="0.2">
      <c r="A89" s="34"/>
      <c r="B89" s="35"/>
      <c r="C89" s="208" t="s">
        <v>242</v>
      </c>
      <c r="D89" s="208" t="s">
        <v>366</v>
      </c>
      <c r="E89" s="209" t="s">
        <v>1378</v>
      </c>
      <c r="F89" s="210" t="s">
        <v>1379</v>
      </c>
      <c r="G89" s="211" t="s">
        <v>402</v>
      </c>
      <c r="H89" s="212">
        <v>10835</v>
      </c>
      <c r="I89" s="213"/>
      <c r="J89" s="214">
        <f>ROUND(I89*H89,2)</f>
        <v>0</v>
      </c>
      <c r="K89" s="210" t="s">
        <v>213</v>
      </c>
      <c r="L89" s="39"/>
      <c r="M89" s="215" t="s">
        <v>35</v>
      </c>
      <c r="N89" s="216" t="s">
        <v>47</v>
      </c>
      <c r="O89" s="64"/>
      <c r="P89" s="172">
        <f>O89*H89</f>
        <v>0</v>
      </c>
      <c r="Q89" s="172">
        <v>0</v>
      </c>
      <c r="R89" s="172">
        <f>Q89*H89</f>
        <v>0</v>
      </c>
      <c r="S89" s="172">
        <v>0</v>
      </c>
      <c r="T89" s="173">
        <f>S89*H89</f>
        <v>0</v>
      </c>
      <c r="U89" s="34"/>
      <c r="V89" s="34"/>
      <c r="W89" s="34"/>
      <c r="X89" s="34"/>
      <c r="Y89" s="34"/>
      <c r="Z89" s="34"/>
      <c r="AA89" s="34"/>
      <c r="AB89" s="34"/>
      <c r="AC89" s="34"/>
      <c r="AD89" s="34"/>
      <c r="AE89" s="34"/>
      <c r="AR89" s="174" t="s">
        <v>216</v>
      </c>
      <c r="AT89" s="174" t="s">
        <v>366</v>
      </c>
      <c r="AU89" s="174" t="s">
        <v>83</v>
      </c>
      <c r="AY89" s="17" t="s">
        <v>215</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216</v>
      </c>
      <c r="BM89" s="174" t="s">
        <v>1380</v>
      </c>
    </row>
    <row r="90" spans="1:65" s="12" customFormat="1" x14ac:dyDescent="0.2">
      <c r="B90" s="181"/>
      <c r="C90" s="182"/>
      <c r="D90" s="176" t="s">
        <v>220</v>
      </c>
      <c r="E90" s="183" t="s">
        <v>35</v>
      </c>
      <c r="F90" s="184" t="s">
        <v>1381</v>
      </c>
      <c r="G90" s="182"/>
      <c r="H90" s="185">
        <v>10835</v>
      </c>
      <c r="I90" s="186"/>
      <c r="J90" s="182"/>
      <c r="K90" s="182"/>
      <c r="L90" s="187"/>
      <c r="M90" s="188"/>
      <c r="N90" s="189"/>
      <c r="O90" s="189"/>
      <c r="P90" s="189"/>
      <c r="Q90" s="189"/>
      <c r="R90" s="189"/>
      <c r="S90" s="189"/>
      <c r="T90" s="190"/>
      <c r="AT90" s="191" t="s">
        <v>220</v>
      </c>
      <c r="AU90" s="191" t="s">
        <v>83</v>
      </c>
      <c r="AV90" s="12" t="s">
        <v>85</v>
      </c>
      <c r="AW90" s="12" t="s">
        <v>37</v>
      </c>
      <c r="AX90" s="12" t="s">
        <v>83</v>
      </c>
      <c r="AY90" s="191" t="s">
        <v>215</v>
      </c>
    </row>
    <row r="91" spans="1:65" s="2" customFormat="1" ht="16.5" customHeight="1" x14ac:dyDescent="0.2">
      <c r="A91" s="34"/>
      <c r="B91" s="35"/>
      <c r="C91" s="208" t="s">
        <v>247</v>
      </c>
      <c r="D91" s="208" t="s">
        <v>366</v>
      </c>
      <c r="E91" s="209" t="s">
        <v>1382</v>
      </c>
      <c r="F91" s="210" t="s">
        <v>1383</v>
      </c>
      <c r="G91" s="211" t="s">
        <v>1362</v>
      </c>
      <c r="H91" s="234"/>
      <c r="I91" s="213"/>
      <c r="J91" s="214">
        <f>ROUND(I91*H91,2)</f>
        <v>0</v>
      </c>
      <c r="K91" s="210" t="s">
        <v>213</v>
      </c>
      <c r="L91" s="39"/>
      <c r="M91" s="215" t="s">
        <v>35</v>
      </c>
      <c r="N91" s="216" t="s">
        <v>47</v>
      </c>
      <c r="O91" s="64"/>
      <c r="P91" s="172">
        <f>O91*H91</f>
        <v>0</v>
      </c>
      <c r="Q91" s="172">
        <v>0</v>
      </c>
      <c r="R91" s="172">
        <f>Q91*H91</f>
        <v>0</v>
      </c>
      <c r="S91" s="172">
        <v>0</v>
      </c>
      <c r="T91" s="173">
        <f>S91*H91</f>
        <v>0</v>
      </c>
      <c r="U91" s="34"/>
      <c r="V91" s="34"/>
      <c r="W91" s="34"/>
      <c r="X91" s="34"/>
      <c r="Y91" s="34"/>
      <c r="Z91" s="34"/>
      <c r="AA91" s="34"/>
      <c r="AB91" s="34"/>
      <c r="AC91" s="34"/>
      <c r="AD91" s="34"/>
      <c r="AE91" s="34"/>
      <c r="AR91" s="174" t="s">
        <v>216</v>
      </c>
      <c r="AT91" s="174" t="s">
        <v>366</v>
      </c>
      <c r="AU91" s="174" t="s">
        <v>83</v>
      </c>
      <c r="AY91" s="17" t="s">
        <v>215</v>
      </c>
      <c r="BE91" s="175">
        <f>IF(N91="základní",J91,0)</f>
        <v>0</v>
      </c>
      <c r="BF91" s="175">
        <f>IF(N91="snížená",J91,0)</f>
        <v>0</v>
      </c>
      <c r="BG91" s="175">
        <f>IF(N91="zákl. přenesená",J91,0)</f>
        <v>0</v>
      </c>
      <c r="BH91" s="175">
        <f>IF(N91="sníž. přenesená",J91,0)</f>
        <v>0</v>
      </c>
      <c r="BI91" s="175">
        <f>IF(N91="nulová",J91,0)</f>
        <v>0</v>
      </c>
      <c r="BJ91" s="17" t="s">
        <v>83</v>
      </c>
      <c r="BK91" s="175">
        <f>ROUND(I91*H91,2)</f>
        <v>0</v>
      </c>
      <c r="BL91" s="17" t="s">
        <v>216</v>
      </c>
      <c r="BM91" s="174" t="s">
        <v>1384</v>
      </c>
    </row>
    <row r="92" spans="1:65" s="2" customFormat="1" ht="16.5" customHeight="1" x14ac:dyDescent="0.2">
      <c r="A92" s="34"/>
      <c r="B92" s="35"/>
      <c r="C92" s="208" t="s">
        <v>214</v>
      </c>
      <c r="D92" s="208" t="s">
        <v>366</v>
      </c>
      <c r="E92" s="209" t="s">
        <v>1385</v>
      </c>
      <c r="F92" s="210" t="s">
        <v>1386</v>
      </c>
      <c r="G92" s="211" t="s">
        <v>1362</v>
      </c>
      <c r="H92" s="234"/>
      <c r="I92" s="213"/>
      <c r="J92" s="214">
        <f>ROUND(I92*H92,2)</f>
        <v>0</v>
      </c>
      <c r="K92" s="210" t="s">
        <v>213</v>
      </c>
      <c r="L92" s="39"/>
      <c r="M92" s="235" t="s">
        <v>35</v>
      </c>
      <c r="N92" s="236" t="s">
        <v>47</v>
      </c>
      <c r="O92" s="237"/>
      <c r="P92" s="238">
        <f>O92*H92</f>
        <v>0</v>
      </c>
      <c r="Q92" s="238">
        <v>0</v>
      </c>
      <c r="R92" s="238">
        <f>Q92*H92</f>
        <v>0</v>
      </c>
      <c r="S92" s="238">
        <v>0</v>
      </c>
      <c r="T92" s="239">
        <f>S92*H92</f>
        <v>0</v>
      </c>
      <c r="U92" s="34"/>
      <c r="V92" s="34"/>
      <c r="W92" s="34"/>
      <c r="X92" s="34"/>
      <c r="Y92" s="34"/>
      <c r="Z92" s="34"/>
      <c r="AA92" s="34"/>
      <c r="AB92" s="34"/>
      <c r="AC92" s="34"/>
      <c r="AD92" s="34"/>
      <c r="AE92" s="34"/>
      <c r="AR92" s="174" t="s">
        <v>216</v>
      </c>
      <c r="AT92" s="174" t="s">
        <v>366</v>
      </c>
      <c r="AU92" s="174" t="s">
        <v>83</v>
      </c>
      <c r="AY92" s="17" t="s">
        <v>215</v>
      </c>
      <c r="BE92" s="175">
        <f>IF(N92="základní",J92,0)</f>
        <v>0</v>
      </c>
      <c r="BF92" s="175">
        <f>IF(N92="snížená",J92,0)</f>
        <v>0</v>
      </c>
      <c r="BG92" s="175">
        <f>IF(N92="zákl. přenesená",J92,0)</f>
        <v>0</v>
      </c>
      <c r="BH92" s="175">
        <f>IF(N92="sníž. přenesená",J92,0)</f>
        <v>0</v>
      </c>
      <c r="BI92" s="175">
        <f>IF(N92="nulová",J92,0)</f>
        <v>0</v>
      </c>
      <c r="BJ92" s="17" t="s">
        <v>83</v>
      </c>
      <c r="BK92" s="175">
        <f>ROUND(I92*H92,2)</f>
        <v>0</v>
      </c>
      <c r="BL92" s="17" t="s">
        <v>216</v>
      </c>
      <c r="BM92" s="174" t="s">
        <v>1387</v>
      </c>
    </row>
    <row r="93" spans="1:65" s="2" customFormat="1" ht="6.95" customHeight="1" x14ac:dyDescent="0.2">
      <c r="A93" s="34"/>
      <c r="B93" s="47"/>
      <c r="C93" s="48"/>
      <c r="D93" s="48"/>
      <c r="E93" s="48"/>
      <c r="F93" s="48"/>
      <c r="G93" s="48"/>
      <c r="H93" s="48"/>
      <c r="I93" s="48"/>
      <c r="J93" s="48"/>
      <c r="K93" s="48"/>
      <c r="L93" s="39"/>
      <c r="M93" s="34"/>
      <c r="O93" s="34"/>
      <c r="P93" s="34"/>
      <c r="Q93" s="34"/>
      <c r="R93" s="34"/>
      <c r="S93" s="34"/>
      <c r="T93" s="34"/>
      <c r="U93" s="34"/>
      <c r="V93" s="34"/>
      <c r="W93" s="34"/>
      <c r="X93" s="34"/>
      <c r="Y93" s="34"/>
      <c r="Z93" s="34"/>
      <c r="AA93" s="34"/>
      <c r="AB93" s="34"/>
      <c r="AC93" s="34"/>
      <c r="AD93" s="34"/>
      <c r="AE93" s="34"/>
    </row>
  </sheetData>
  <sheetProtection algorithmName="SHA-512" hashValue="4IKYLC5fMwlqjr2vVAhOkO2OrbQpad2h+jIvV6QsuYvWO2MlbDCaew/7t4A+ILjcvC3n4E6hV6/dOkpY20VdJA==" saltValue="ssVQGbd1Vyimn7/WidTI0PJgl0cDgRTmwZVlQGN5/dCHTrrlSn/A/yxhajDPF2T2RJPS7pXBkw/UeeYGU7NlfA==" spinCount="100000" sheet="1" objects="1" scenarios="1" formatColumns="0" formatRows="0" autoFilter="0"/>
  <autoFilter ref="C79:K92"/>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1.25" x14ac:dyDescent="0.2"/>
  <cols>
    <col min="1" max="1" width="8.33203125" style="240" customWidth="1"/>
    <col min="2" max="2" width="1.6640625" style="240" customWidth="1"/>
    <col min="3" max="4" width="5" style="240" customWidth="1"/>
    <col min="5" max="5" width="11.6640625" style="240" customWidth="1"/>
    <col min="6" max="6" width="9.1640625" style="240" customWidth="1"/>
    <col min="7" max="7" width="5" style="240" customWidth="1"/>
    <col min="8" max="8" width="77.83203125" style="240" customWidth="1"/>
    <col min="9" max="10" width="20" style="240" customWidth="1"/>
    <col min="11" max="11" width="1.6640625" style="240" customWidth="1"/>
  </cols>
  <sheetData>
    <row r="1" spans="2:11" s="1" customFormat="1" ht="37.5" customHeight="1" x14ac:dyDescent="0.2"/>
    <row r="2" spans="2:11" s="1" customFormat="1" ht="7.5" customHeight="1" x14ac:dyDescent="0.2">
      <c r="B2" s="241"/>
      <c r="C2" s="242"/>
      <c r="D2" s="242"/>
      <c r="E2" s="242"/>
      <c r="F2" s="242"/>
      <c r="G2" s="242"/>
      <c r="H2" s="242"/>
      <c r="I2" s="242"/>
      <c r="J2" s="242"/>
      <c r="K2" s="243"/>
    </row>
    <row r="3" spans="2:11" s="15" customFormat="1" ht="45" customHeight="1" x14ac:dyDescent="0.2">
      <c r="B3" s="244"/>
      <c r="C3" s="377" t="s">
        <v>1388</v>
      </c>
      <c r="D3" s="377"/>
      <c r="E3" s="377"/>
      <c r="F3" s="377"/>
      <c r="G3" s="377"/>
      <c r="H3" s="377"/>
      <c r="I3" s="377"/>
      <c r="J3" s="377"/>
      <c r="K3" s="245"/>
    </row>
    <row r="4" spans="2:11" s="1" customFormat="1" ht="25.5" customHeight="1" x14ac:dyDescent="0.3">
      <c r="B4" s="246"/>
      <c r="C4" s="378" t="s">
        <v>1389</v>
      </c>
      <c r="D4" s="378"/>
      <c r="E4" s="378"/>
      <c r="F4" s="378"/>
      <c r="G4" s="378"/>
      <c r="H4" s="378"/>
      <c r="I4" s="378"/>
      <c r="J4" s="378"/>
      <c r="K4" s="247"/>
    </row>
    <row r="5" spans="2:11" s="1" customFormat="1" ht="5.25" customHeight="1" x14ac:dyDescent="0.2">
      <c r="B5" s="246"/>
      <c r="C5" s="248"/>
      <c r="D5" s="248"/>
      <c r="E5" s="248"/>
      <c r="F5" s="248"/>
      <c r="G5" s="248"/>
      <c r="H5" s="248"/>
      <c r="I5" s="248"/>
      <c r="J5" s="248"/>
      <c r="K5" s="247"/>
    </row>
    <row r="6" spans="2:11" s="1" customFormat="1" ht="15" customHeight="1" x14ac:dyDescent="0.2">
      <c r="B6" s="246"/>
      <c r="C6" s="376" t="s">
        <v>1390</v>
      </c>
      <c r="D6" s="376"/>
      <c r="E6" s="376"/>
      <c r="F6" s="376"/>
      <c r="G6" s="376"/>
      <c r="H6" s="376"/>
      <c r="I6" s="376"/>
      <c r="J6" s="376"/>
      <c r="K6" s="247"/>
    </row>
    <row r="7" spans="2:11" s="1" customFormat="1" ht="15" customHeight="1" x14ac:dyDescent="0.2">
      <c r="B7" s="250"/>
      <c r="C7" s="376" t="s">
        <v>1391</v>
      </c>
      <c r="D7" s="376"/>
      <c r="E7" s="376"/>
      <c r="F7" s="376"/>
      <c r="G7" s="376"/>
      <c r="H7" s="376"/>
      <c r="I7" s="376"/>
      <c r="J7" s="376"/>
      <c r="K7" s="247"/>
    </row>
    <row r="8" spans="2:11" s="1" customFormat="1" ht="12.75" customHeight="1" x14ac:dyDescent="0.2">
      <c r="B8" s="250"/>
      <c r="C8" s="249"/>
      <c r="D8" s="249"/>
      <c r="E8" s="249"/>
      <c r="F8" s="249"/>
      <c r="G8" s="249"/>
      <c r="H8" s="249"/>
      <c r="I8" s="249"/>
      <c r="J8" s="249"/>
      <c r="K8" s="247"/>
    </row>
    <row r="9" spans="2:11" s="1" customFormat="1" ht="15" customHeight="1" x14ac:dyDescent="0.2">
      <c r="B9" s="250"/>
      <c r="C9" s="376" t="s">
        <v>1392</v>
      </c>
      <c r="D9" s="376"/>
      <c r="E9" s="376"/>
      <c r="F9" s="376"/>
      <c r="G9" s="376"/>
      <c r="H9" s="376"/>
      <c r="I9" s="376"/>
      <c r="J9" s="376"/>
      <c r="K9" s="247"/>
    </row>
    <row r="10" spans="2:11" s="1" customFormat="1" ht="15" customHeight="1" x14ac:dyDescent="0.2">
      <c r="B10" s="250"/>
      <c r="C10" s="249"/>
      <c r="D10" s="376" t="s">
        <v>1393</v>
      </c>
      <c r="E10" s="376"/>
      <c r="F10" s="376"/>
      <c r="G10" s="376"/>
      <c r="H10" s="376"/>
      <c r="I10" s="376"/>
      <c r="J10" s="376"/>
      <c r="K10" s="247"/>
    </row>
    <row r="11" spans="2:11" s="1" customFormat="1" ht="15" customHeight="1" x14ac:dyDescent="0.2">
      <c r="B11" s="250"/>
      <c r="C11" s="251"/>
      <c r="D11" s="376" t="s">
        <v>1394</v>
      </c>
      <c r="E11" s="376"/>
      <c r="F11" s="376"/>
      <c r="G11" s="376"/>
      <c r="H11" s="376"/>
      <c r="I11" s="376"/>
      <c r="J11" s="376"/>
      <c r="K11" s="247"/>
    </row>
    <row r="12" spans="2:11" s="1" customFormat="1" ht="15" customHeight="1" x14ac:dyDescent="0.2">
      <c r="B12" s="250"/>
      <c r="C12" s="251"/>
      <c r="D12" s="249"/>
      <c r="E12" s="249"/>
      <c r="F12" s="249"/>
      <c r="G12" s="249"/>
      <c r="H12" s="249"/>
      <c r="I12" s="249"/>
      <c r="J12" s="249"/>
      <c r="K12" s="247"/>
    </row>
    <row r="13" spans="2:11" s="1" customFormat="1" ht="15" customHeight="1" x14ac:dyDescent="0.2">
      <c r="B13" s="250"/>
      <c r="C13" s="251"/>
      <c r="D13" s="252" t="s">
        <v>1395</v>
      </c>
      <c r="E13" s="249"/>
      <c r="F13" s="249"/>
      <c r="G13" s="249"/>
      <c r="H13" s="249"/>
      <c r="I13" s="249"/>
      <c r="J13" s="249"/>
      <c r="K13" s="247"/>
    </row>
    <row r="14" spans="2:11" s="1" customFormat="1" ht="12.75" customHeight="1" x14ac:dyDescent="0.2">
      <c r="B14" s="250"/>
      <c r="C14" s="251"/>
      <c r="D14" s="251"/>
      <c r="E14" s="251"/>
      <c r="F14" s="251"/>
      <c r="G14" s="251"/>
      <c r="H14" s="251"/>
      <c r="I14" s="251"/>
      <c r="J14" s="251"/>
      <c r="K14" s="247"/>
    </row>
    <row r="15" spans="2:11" s="1" customFormat="1" ht="15" customHeight="1" x14ac:dyDescent="0.2">
      <c r="B15" s="250"/>
      <c r="C15" s="251"/>
      <c r="D15" s="376" t="s">
        <v>1396</v>
      </c>
      <c r="E15" s="376"/>
      <c r="F15" s="376"/>
      <c r="G15" s="376"/>
      <c r="H15" s="376"/>
      <c r="I15" s="376"/>
      <c r="J15" s="376"/>
      <c r="K15" s="247"/>
    </row>
    <row r="16" spans="2:11" s="1" customFormat="1" ht="15" customHeight="1" x14ac:dyDescent="0.2">
      <c r="B16" s="250"/>
      <c r="C16" s="251"/>
      <c r="D16" s="376" t="s">
        <v>1397</v>
      </c>
      <c r="E16" s="376"/>
      <c r="F16" s="376"/>
      <c r="G16" s="376"/>
      <c r="H16" s="376"/>
      <c r="I16" s="376"/>
      <c r="J16" s="376"/>
      <c r="K16" s="247"/>
    </row>
    <row r="17" spans="2:11" s="1" customFormat="1" ht="15" customHeight="1" x14ac:dyDescent="0.2">
      <c r="B17" s="250"/>
      <c r="C17" s="251"/>
      <c r="D17" s="376" t="s">
        <v>1398</v>
      </c>
      <c r="E17" s="376"/>
      <c r="F17" s="376"/>
      <c r="G17" s="376"/>
      <c r="H17" s="376"/>
      <c r="I17" s="376"/>
      <c r="J17" s="376"/>
      <c r="K17" s="247"/>
    </row>
    <row r="18" spans="2:11" s="1" customFormat="1" ht="15" customHeight="1" x14ac:dyDescent="0.2">
      <c r="B18" s="250"/>
      <c r="C18" s="251"/>
      <c r="D18" s="251"/>
      <c r="E18" s="253" t="s">
        <v>82</v>
      </c>
      <c r="F18" s="376" t="s">
        <v>1399</v>
      </c>
      <c r="G18" s="376"/>
      <c r="H18" s="376"/>
      <c r="I18" s="376"/>
      <c r="J18" s="376"/>
      <c r="K18" s="247"/>
    </row>
    <row r="19" spans="2:11" s="1" customFormat="1" ht="15" customHeight="1" x14ac:dyDescent="0.2">
      <c r="B19" s="250"/>
      <c r="C19" s="251"/>
      <c r="D19" s="251"/>
      <c r="E19" s="253" t="s">
        <v>1400</v>
      </c>
      <c r="F19" s="376" t="s">
        <v>1401</v>
      </c>
      <c r="G19" s="376"/>
      <c r="H19" s="376"/>
      <c r="I19" s="376"/>
      <c r="J19" s="376"/>
      <c r="K19" s="247"/>
    </row>
    <row r="20" spans="2:11" s="1" customFormat="1" ht="15" customHeight="1" x14ac:dyDescent="0.2">
      <c r="B20" s="250"/>
      <c r="C20" s="251"/>
      <c r="D20" s="251"/>
      <c r="E20" s="253" t="s">
        <v>1402</v>
      </c>
      <c r="F20" s="376" t="s">
        <v>1403</v>
      </c>
      <c r="G20" s="376"/>
      <c r="H20" s="376"/>
      <c r="I20" s="376"/>
      <c r="J20" s="376"/>
      <c r="K20" s="247"/>
    </row>
    <row r="21" spans="2:11" s="1" customFormat="1" ht="15" customHeight="1" x14ac:dyDescent="0.2">
      <c r="B21" s="250"/>
      <c r="C21" s="251"/>
      <c r="D21" s="251"/>
      <c r="E21" s="253" t="s">
        <v>179</v>
      </c>
      <c r="F21" s="376" t="s">
        <v>1404</v>
      </c>
      <c r="G21" s="376"/>
      <c r="H21" s="376"/>
      <c r="I21" s="376"/>
      <c r="J21" s="376"/>
      <c r="K21" s="247"/>
    </row>
    <row r="22" spans="2:11" s="1" customFormat="1" ht="15" customHeight="1" x14ac:dyDescent="0.2">
      <c r="B22" s="250"/>
      <c r="C22" s="251"/>
      <c r="D22" s="251"/>
      <c r="E22" s="253" t="s">
        <v>490</v>
      </c>
      <c r="F22" s="376" t="s">
        <v>491</v>
      </c>
      <c r="G22" s="376"/>
      <c r="H22" s="376"/>
      <c r="I22" s="376"/>
      <c r="J22" s="376"/>
      <c r="K22" s="247"/>
    </row>
    <row r="23" spans="2:11" s="1" customFormat="1" ht="15" customHeight="1" x14ac:dyDescent="0.2">
      <c r="B23" s="250"/>
      <c r="C23" s="251"/>
      <c r="D23" s="251"/>
      <c r="E23" s="253" t="s">
        <v>89</v>
      </c>
      <c r="F23" s="376" t="s">
        <v>1405</v>
      </c>
      <c r="G23" s="376"/>
      <c r="H23" s="376"/>
      <c r="I23" s="376"/>
      <c r="J23" s="376"/>
      <c r="K23" s="247"/>
    </row>
    <row r="24" spans="2:11" s="1" customFormat="1" ht="12.75" customHeight="1" x14ac:dyDescent="0.2">
      <c r="B24" s="250"/>
      <c r="C24" s="251"/>
      <c r="D24" s="251"/>
      <c r="E24" s="251"/>
      <c r="F24" s="251"/>
      <c r="G24" s="251"/>
      <c r="H24" s="251"/>
      <c r="I24" s="251"/>
      <c r="J24" s="251"/>
      <c r="K24" s="247"/>
    </row>
    <row r="25" spans="2:11" s="1" customFormat="1" ht="15" customHeight="1" x14ac:dyDescent="0.2">
      <c r="B25" s="250"/>
      <c r="C25" s="376" t="s">
        <v>1406</v>
      </c>
      <c r="D25" s="376"/>
      <c r="E25" s="376"/>
      <c r="F25" s="376"/>
      <c r="G25" s="376"/>
      <c r="H25" s="376"/>
      <c r="I25" s="376"/>
      <c r="J25" s="376"/>
      <c r="K25" s="247"/>
    </row>
    <row r="26" spans="2:11" s="1" customFormat="1" ht="15" customHeight="1" x14ac:dyDescent="0.2">
      <c r="B26" s="250"/>
      <c r="C26" s="376" t="s">
        <v>1407</v>
      </c>
      <c r="D26" s="376"/>
      <c r="E26" s="376"/>
      <c r="F26" s="376"/>
      <c r="G26" s="376"/>
      <c r="H26" s="376"/>
      <c r="I26" s="376"/>
      <c r="J26" s="376"/>
      <c r="K26" s="247"/>
    </row>
    <row r="27" spans="2:11" s="1" customFormat="1" ht="15" customHeight="1" x14ac:dyDescent="0.2">
      <c r="B27" s="250"/>
      <c r="C27" s="249"/>
      <c r="D27" s="376" t="s">
        <v>1408</v>
      </c>
      <c r="E27" s="376"/>
      <c r="F27" s="376"/>
      <c r="G27" s="376"/>
      <c r="H27" s="376"/>
      <c r="I27" s="376"/>
      <c r="J27" s="376"/>
      <c r="K27" s="247"/>
    </row>
    <row r="28" spans="2:11" s="1" customFormat="1" ht="15" customHeight="1" x14ac:dyDescent="0.2">
      <c r="B28" s="250"/>
      <c r="C28" s="251"/>
      <c r="D28" s="376" t="s">
        <v>1409</v>
      </c>
      <c r="E28" s="376"/>
      <c r="F28" s="376"/>
      <c r="G28" s="376"/>
      <c r="H28" s="376"/>
      <c r="I28" s="376"/>
      <c r="J28" s="376"/>
      <c r="K28" s="247"/>
    </row>
    <row r="29" spans="2:11" s="1" customFormat="1" ht="12.75" customHeight="1" x14ac:dyDescent="0.2">
      <c r="B29" s="250"/>
      <c r="C29" s="251"/>
      <c r="D29" s="251"/>
      <c r="E29" s="251"/>
      <c r="F29" s="251"/>
      <c r="G29" s="251"/>
      <c r="H29" s="251"/>
      <c r="I29" s="251"/>
      <c r="J29" s="251"/>
      <c r="K29" s="247"/>
    </row>
    <row r="30" spans="2:11" s="1" customFormat="1" ht="15" customHeight="1" x14ac:dyDescent="0.2">
      <c r="B30" s="250"/>
      <c r="C30" s="251"/>
      <c r="D30" s="376" t="s">
        <v>1410</v>
      </c>
      <c r="E30" s="376"/>
      <c r="F30" s="376"/>
      <c r="G30" s="376"/>
      <c r="H30" s="376"/>
      <c r="I30" s="376"/>
      <c r="J30" s="376"/>
      <c r="K30" s="247"/>
    </row>
    <row r="31" spans="2:11" s="1" customFormat="1" ht="15" customHeight="1" x14ac:dyDescent="0.2">
      <c r="B31" s="250"/>
      <c r="C31" s="251"/>
      <c r="D31" s="376" t="s">
        <v>1411</v>
      </c>
      <c r="E31" s="376"/>
      <c r="F31" s="376"/>
      <c r="G31" s="376"/>
      <c r="H31" s="376"/>
      <c r="I31" s="376"/>
      <c r="J31" s="376"/>
      <c r="K31" s="247"/>
    </row>
    <row r="32" spans="2:11" s="1" customFormat="1" ht="12.75" customHeight="1" x14ac:dyDescent="0.2">
      <c r="B32" s="250"/>
      <c r="C32" s="251"/>
      <c r="D32" s="251"/>
      <c r="E32" s="251"/>
      <c r="F32" s="251"/>
      <c r="G32" s="251"/>
      <c r="H32" s="251"/>
      <c r="I32" s="251"/>
      <c r="J32" s="251"/>
      <c r="K32" s="247"/>
    </row>
    <row r="33" spans="2:11" s="1" customFormat="1" ht="15" customHeight="1" x14ac:dyDescent="0.2">
      <c r="B33" s="250"/>
      <c r="C33" s="251"/>
      <c r="D33" s="376" t="s">
        <v>1412</v>
      </c>
      <c r="E33" s="376"/>
      <c r="F33" s="376"/>
      <c r="G33" s="376"/>
      <c r="H33" s="376"/>
      <c r="I33" s="376"/>
      <c r="J33" s="376"/>
      <c r="K33" s="247"/>
    </row>
    <row r="34" spans="2:11" s="1" customFormat="1" ht="15" customHeight="1" x14ac:dyDescent="0.2">
      <c r="B34" s="250"/>
      <c r="C34" s="251"/>
      <c r="D34" s="376" t="s">
        <v>1413</v>
      </c>
      <c r="E34" s="376"/>
      <c r="F34" s="376"/>
      <c r="G34" s="376"/>
      <c r="H34" s="376"/>
      <c r="I34" s="376"/>
      <c r="J34" s="376"/>
      <c r="K34" s="247"/>
    </row>
    <row r="35" spans="2:11" s="1" customFormat="1" ht="15" customHeight="1" x14ac:dyDescent="0.2">
      <c r="B35" s="250"/>
      <c r="C35" s="251"/>
      <c r="D35" s="376" t="s">
        <v>1414</v>
      </c>
      <c r="E35" s="376"/>
      <c r="F35" s="376"/>
      <c r="G35" s="376"/>
      <c r="H35" s="376"/>
      <c r="I35" s="376"/>
      <c r="J35" s="376"/>
      <c r="K35" s="247"/>
    </row>
    <row r="36" spans="2:11" s="1" customFormat="1" ht="15" customHeight="1" x14ac:dyDescent="0.2">
      <c r="B36" s="250"/>
      <c r="C36" s="251"/>
      <c r="D36" s="249"/>
      <c r="E36" s="252" t="s">
        <v>197</v>
      </c>
      <c r="F36" s="249"/>
      <c r="G36" s="376" t="s">
        <v>1415</v>
      </c>
      <c r="H36" s="376"/>
      <c r="I36" s="376"/>
      <c r="J36" s="376"/>
      <c r="K36" s="247"/>
    </row>
    <row r="37" spans="2:11" s="1" customFormat="1" ht="30.75" customHeight="1" x14ac:dyDescent="0.2">
      <c r="B37" s="250"/>
      <c r="C37" s="251"/>
      <c r="D37" s="249"/>
      <c r="E37" s="252" t="s">
        <v>1416</v>
      </c>
      <c r="F37" s="249"/>
      <c r="G37" s="376" t="s">
        <v>1417</v>
      </c>
      <c r="H37" s="376"/>
      <c r="I37" s="376"/>
      <c r="J37" s="376"/>
      <c r="K37" s="247"/>
    </row>
    <row r="38" spans="2:11" s="1" customFormat="1" ht="15" customHeight="1" x14ac:dyDescent="0.2">
      <c r="B38" s="250"/>
      <c r="C38" s="251"/>
      <c r="D38" s="249"/>
      <c r="E38" s="252" t="s">
        <v>57</v>
      </c>
      <c r="F38" s="249"/>
      <c r="G38" s="376" t="s">
        <v>1418</v>
      </c>
      <c r="H38" s="376"/>
      <c r="I38" s="376"/>
      <c r="J38" s="376"/>
      <c r="K38" s="247"/>
    </row>
    <row r="39" spans="2:11" s="1" customFormat="1" ht="15" customHeight="1" x14ac:dyDescent="0.2">
      <c r="B39" s="250"/>
      <c r="C39" s="251"/>
      <c r="D39" s="249"/>
      <c r="E39" s="252" t="s">
        <v>58</v>
      </c>
      <c r="F39" s="249"/>
      <c r="G39" s="376" t="s">
        <v>1419</v>
      </c>
      <c r="H39" s="376"/>
      <c r="I39" s="376"/>
      <c r="J39" s="376"/>
      <c r="K39" s="247"/>
    </row>
    <row r="40" spans="2:11" s="1" customFormat="1" ht="15" customHeight="1" x14ac:dyDescent="0.2">
      <c r="B40" s="250"/>
      <c r="C40" s="251"/>
      <c r="D40" s="249"/>
      <c r="E40" s="252" t="s">
        <v>198</v>
      </c>
      <c r="F40" s="249"/>
      <c r="G40" s="376" t="s">
        <v>1420</v>
      </c>
      <c r="H40" s="376"/>
      <c r="I40" s="376"/>
      <c r="J40" s="376"/>
      <c r="K40" s="247"/>
    </row>
    <row r="41" spans="2:11" s="1" customFormat="1" ht="15" customHeight="1" x14ac:dyDescent="0.2">
      <c r="B41" s="250"/>
      <c r="C41" s="251"/>
      <c r="D41" s="249"/>
      <c r="E41" s="252" t="s">
        <v>199</v>
      </c>
      <c r="F41" s="249"/>
      <c r="G41" s="376" t="s">
        <v>1421</v>
      </c>
      <c r="H41" s="376"/>
      <c r="I41" s="376"/>
      <c r="J41" s="376"/>
      <c r="K41" s="247"/>
    </row>
    <row r="42" spans="2:11" s="1" customFormat="1" ht="15" customHeight="1" x14ac:dyDescent="0.2">
      <c r="B42" s="250"/>
      <c r="C42" s="251"/>
      <c r="D42" s="249"/>
      <c r="E42" s="252" t="s">
        <v>1422</v>
      </c>
      <c r="F42" s="249"/>
      <c r="G42" s="376" t="s">
        <v>1423</v>
      </c>
      <c r="H42" s="376"/>
      <c r="I42" s="376"/>
      <c r="J42" s="376"/>
      <c r="K42" s="247"/>
    </row>
    <row r="43" spans="2:11" s="1" customFormat="1" ht="15" customHeight="1" x14ac:dyDescent="0.2">
      <c r="B43" s="250"/>
      <c r="C43" s="251"/>
      <c r="D43" s="249"/>
      <c r="E43" s="252"/>
      <c r="F43" s="249"/>
      <c r="G43" s="376" t="s">
        <v>1424</v>
      </c>
      <c r="H43" s="376"/>
      <c r="I43" s="376"/>
      <c r="J43" s="376"/>
      <c r="K43" s="247"/>
    </row>
    <row r="44" spans="2:11" s="1" customFormat="1" ht="15" customHeight="1" x14ac:dyDescent="0.2">
      <c r="B44" s="250"/>
      <c r="C44" s="251"/>
      <c r="D44" s="249"/>
      <c r="E44" s="252" t="s">
        <v>1425</v>
      </c>
      <c r="F44" s="249"/>
      <c r="G44" s="376" t="s">
        <v>1426</v>
      </c>
      <c r="H44" s="376"/>
      <c r="I44" s="376"/>
      <c r="J44" s="376"/>
      <c r="K44" s="247"/>
    </row>
    <row r="45" spans="2:11" s="1" customFormat="1" ht="15" customHeight="1" x14ac:dyDescent="0.2">
      <c r="B45" s="250"/>
      <c r="C45" s="251"/>
      <c r="D45" s="249"/>
      <c r="E45" s="252" t="s">
        <v>201</v>
      </c>
      <c r="F45" s="249"/>
      <c r="G45" s="376" t="s">
        <v>1427</v>
      </c>
      <c r="H45" s="376"/>
      <c r="I45" s="376"/>
      <c r="J45" s="376"/>
      <c r="K45" s="247"/>
    </row>
    <row r="46" spans="2:11" s="1" customFormat="1" ht="12.75" customHeight="1" x14ac:dyDescent="0.2">
      <c r="B46" s="250"/>
      <c r="C46" s="251"/>
      <c r="D46" s="249"/>
      <c r="E46" s="249"/>
      <c r="F46" s="249"/>
      <c r="G46" s="249"/>
      <c r="H46" s="249"/>
      <c r="I46" s="249"/>
      <c r="J46" s="249"/>
      <c r="K46" s="247"/>
    </row>
    <row r="47" spans="2:11" s="1" customFormat="1" ht="15" customHeight="1" x14ac:dyDescent="0.2">
      <c r="B47" s="250"/>
      <c r="C47" s="251"/>
      <c r="D47" s="376" t="s">
        <v>1428</v>
      </c>
      <c r="E47" s="376"/>
      <c r="F47" s="376"/>
      <c r="G47" s="376"/>
      <c r="H47" s="376"/>
      <c r="I47" s="376"/>
      <c r="J47" s="376"/>
      <c r="K47" s="247"/>
    </row>
    <row r="48" spans="2:11" s="1" customFormat="1" ht="15" customHeight="1" x14ac:dyDescent="0.2">
      <c r="B48" s="250"/>
      <c r="C48" s="251"/>
      <c r="D48" s="251"/>
      <c r="E48" s="376" t="s">
        <v>1429</v>
      </c>
      <c r="F48" s="376"/>
      <c r="G48" s="376"/>
      <c r="H48" s="376"/>
      <c r="I48" s="376"/>
      <c r="J48" s="376"/>
      <c r="K48" s="247"/>
    </row>
    <row r="49" spans="2:11" s="1" customFormat="1" ht="15" customHeight="1" x14ac:dyDescent="0.2">
      <c r="B49" s="250"/>
      <c r="C49" s="251"/>
      <c r="D49" s="251"/>
      <c r="E49" s="376" t="s">
        <v>1430</v>
      </c>
      <c r="F49" s="376"/>
      <c r="G49" s="376"/>
      <c r="H49" s="376"/>
      <c r="I49" s="376"/>
      <c r="J49" s="376"/>
      <c r="K49" s="247"/>
    </row>
    <row r="50" spans="2:11" s="1" customFormat="1" ht="15" customHeight="1" x14ac:dyDescent="0.2">
      <c r="B50" s="250"/>
      <c r="C50" s="251"/>
      <c r="D50" s="251"/>
      <c r="E50" s="376" t="s">
        <v>1431</v>
      </c>
      <c r="F50" s="376"/>
      <c r="G50" s="376"/>
      <c r="H50" s="376"/>
      <c r="I50" s="376"/>
      <c r="J50" s="376"/>
      <c r="K50" s="247"/>
    </row>
    <row r="51" spans="2:11" s="1" customFormat="1" ht="15" customHeight="1" x14ac:dyDescent="0.2">
      <c r="B51" s="250"/>
      <c r="C51" s="251"/>
      <c r="D51" s="376" t="s">
        <v>1432</v>
      </c>
      <c r="E51" s="376"/>
      <c r="F51" s="376"/>
      <c r="G51" s="376"/>
      <c r="H51" s="376"/>
      <c r="I51" s="376"/>
      <c r="J51" s="376"/>
      <c r="K51" s="247"/>
    </row>
    <row r="52" spans="2:11" s="1" customFormat="1" ht="25.5" customHeight="1" x14ac:dyDescent="0.3">
      <c r="B52" s="246"/>
      <c r="C52" s="378" t="s">
        <v>1433</v>
      </c>
      <c r="D52" s="378"/>
      <c r="E52" s="378"/>
      <c r="F52" s="378"/>
      <c r="G52" s="378"/>
      <c r="H52" s="378"/>
      <c r="I52" s="378"/>
      <c r="J52" s="378"/>
      <c r="K52" s="247"/>
    </row>
    <row r="53" spans="2:11" s="1" customFormat="1" ht="5.25" customHeight="1" x14ac:dyDescent="0.2">
      <c r="B53" s="246"/>
      <c r="C53" s="248"/>
      <c r="D53" s="248"/>
      <c r="E53" s="248"/>
      <c r="F53" s="248"/>
      <c r="G53" s="248"/>
      <c r="H53" s="248"/>
      <c r="I53" s="248"/>
      <c r="J53" s="248"/>
      <c r="K53" s="247"/>
    </row>
    <row r="54" spans="2:11" s="1" customFormat="1" ht="15" customHeight="1" x14ac:dyDescent="0.2">
      <c r="B54" s="246"/>
      <c r="C54" s="376" t="s">
        <v>1434</v>
      </c>
      <c r="D54" s="376"/>
      <c r="E54" s="376"/>
      <c r="F54" s="376"/>
      <c r="G54" s="376"/>
      <c r="H54" s="376"/>
      <c r="I54" s="376"/>
      <c r="J54" s="376"/>
      <c r="K54" s="247"/>
    </row>
    <row r="55" spans="2:11" s="1" customFormat="1" ht="15" customHeight="1" x14ac:dyDescent="0.2">
      <c r="B55" s="246"/>
      <c r="C55" s="376" t="s">
        <v>1435</v>
      </c>
      <c r="D55" s="376"/>
      <c r="E55" s="376"/>
      <c r="F55" s="376"/>
      <c r="G55" s="376"/>
      <c r="H55" s="376"/>
      <c r="I55" s="376"/>
      <c r="J55" s="376"/>
      <c r="K55" s="247"/>
    </row>
    <row r="56" spans="2:11" s="1" customFormat="1" ht="12.75" customHeight="1" x14ac:dyDescent="0.2">
      <c r="B56" s="246"/>
      <c r="C56" s="249"/>
      <c r="D56" s="249"/>
      <c r="E56" s="249"/>
      <c r="F56" s="249"/>
      <c r="G56" s="249"/>
      <c r="H56" s="249"/>
      <c r="I56" s="249"/>
      <c r="J56" s="249"/>
      <c r="K56" s="247"/>
    </row>
    <row r="57" spans="2:11" s="1" customFormat="1" ht="15" customHeight="1" x14ac:dyDescent="0.2">
      <c r="B57" s="246"/>
      <c r="C57" s="376" t="s">
        <v>1436</v>
      </c>
      <c r="D57" s="376"/>
      <c r="E57" s="376"/>
      <c r="F57" s="376"/>
      <c r="G57" s="376"/>
      <c r="H57" s="376"/>
      <c r="I57" s="376"/>
      <c r="J57" s="376"/>
      <c r="K57" s="247"/>
    </row>
    <row r="58" spans="2:11" s="1" customFormat="1" ht="15" customHeight="1" x14ac:dyDescent="0.2">
      <c r="B58" s="246"/>
      <c r="C58" s="251"/>
      <c r="D58" s="376" t="s">
        <v>1437</v>
      </c>
      <c r="E58" s="376"/>
      <c r="F58" s="376"/>
      <c r="G58" s="376"/>
      <c r="H58" s="376"/>
      <c r="I58" s="376"/>
      <c r="J58" s="376"/>
      <c r="K58" s="247"/>
    </row>
    <row r="59" spans="2:11" s="1" customFormat="1" ht="15" customHeight="1" x14ac:dyDescent="0.2">
      <c r="B59" s="246"/>
      <c r="C59" s="251"/>
      <c r="D59" s="376" t="s">
        <v>1438</v>
      </c>
      <c r="E59" s="376"/>
      <c r="F59" s="376"/>
      <c r="G59" s="376"/>
      <c r="H59" s="376"/>
      <c r="I59" s="376"/>
      <c r="J59" s="376"/>
      <c r="K59" s="247"/>
    </row>
    <row r="60" spans="2:11" s="1" customFormat="1" ht="15" customHeight="1" x14ac:dyDescent="0.2">
      <c r="B60" s="246"/>
      <c r="C60" s="251"/>
      <c r="D60" s="376" t="s">
        <v>1439</v>
      </c>
      <c r="E60" s="376"/>
      <c r="F60" s="376"/>
      <c r="G60" s="376"/>
      <c r="H60" s="376"/>
      <c r="I60" s="376"/>
      <c r="J60" s="376"/>
      <c r="K60" s="247"/>
    </row>
    <row r="61" spans="2:11" s="1" customFormat="1" ht="15" customHeight="1" x14ac:dyDescent="0.2">
      <c r="B61" s="246"/>
      <c r="C61" s="251"/>
      <c r="D61" s="376" t="s">
        <v>1440</v>
      </c>
      <c r="E61" s="376"/>
      <c r="F61" s="376"/>
      <c r="G61" s="376"/>
      <c r="H61" s="376"/>
      <c r="I61" s="376"/>
      <c r="J61" s="376"/>
      <c r="K61" s="247"/>
    </row>
    <row r="62" spans="2:11" s="1" customFormat="1" ht="15" customHeight="1" x14ac:dyDescent="0.2">
      <c r="B62" s="246"/>
      <c r="C62" s="251"/>
      <c r="D62" s="380" t="s">
        <v>1441</v>
      </c>
      <c r="E62" s="380"/>
      <c r="F62" s="380"/>
      <c r="G62" s="380"/>
      <c r="H62" s="380"/>
      <c r="I62" s="380"/>
      <c r="J62" s="380"/>
      <c r="K62" s="247"/>
    </row>
    <row r="63" spans="2:11" s="1" customFormat="1" ht="15" customHeight="1" x14ac:dyDescent="0.2">
      <c r="B63" s="246"/>
      <c r="C63" s="251"/>
      <c r="D63" s="376" t="s">
        <v>1442</v>
      </c>
      <c r="E63" s="376"/>
      <c r="F63" s="376"/>
      <c r="G63" s="376"/>
      <c r="H63" s="376"/>
      <c r="I63" s="376"/>
      <c r="J63" s="376"/>
      <c r="K63" s="247"/>
    </row>
    <row r="64" spans="2:11" s="1" customFormat="1" ht="12.75" customHeight="1" x14ac:dyDescent="0.2">
      <c r="B64" s="246"/>
      <c r="C64" s="251"/>
      <c r="D64" s="251"/>
      <c r="E64" s="254"/>
      <c r="F64" s="251"/>
      <c r="G64" s="251"/>
      <c r="H64" s="251"/>
      <c r="I64" s="251"/>
      <c r="J64" s="251"/>
      <c r="K64" s="247"/>
    </row>
    <row r="65" spans="2:11" s="1" customFormat="1" ht="15" customHeight="1" x14ac:dyDescent="0.2">
      <c r="B65" s="246"/>
      <c r="C65" s="251"/>
      <c r="D65" s="376" t="s">
        <v>1443</v>
      </c>
      <c r="E65" s="376"/>
      <c r="F65" s="376"/>
      <c r="G65" s="376"/>
      <c r="H65" s="376"/>
      <c r="I65" s="376"/>
      <c r="J65" s="376"/>
      <c r="K65" s="247"/>
    </row>
    <row r="66" spans="2:11" s="1" customFormat="1" ht="15" customHeight="1" x14ac:dyDescent="0.2">
      <c r="B66" s="246"/>
      <c r="C66" s="251"/>
      <c r="D66" s="380" t="s">
        <v>1444</v>
      </c>
      <c r="E66" s="380"/>
      <c r="F66" s="380"/>
      <c r="G66" s="380"/>
      <c r="H66" s="380"/>
      <c r="I66" s="380"/>
      <c r="J66" s="380"/>
      <c r="K66" s="247"/>
    </row>
    <row r="67" spans="2:11" s="1" customFormat="1" ht="15" customHeight="1" x14ac:dyDescent="0.2">
      <c r="B67" s="246"/>
      <c r="C67" s="251"/>
      <c r="D67" s="376" t="s">
        <v>1445</v>
      </c>
      <c r="E67" s="376"/>
      <c r="F67" s="376"/>
      <c r="G67" s="376"/>
      <c r="H67" s="376"/>
      <c r="I67" s="376"/>
      <c r="J67" s="376"/>
      <c r="K67" s="247"/>
    </row>
    <row r="68" spans="2:11" s="1" customFormat="1" ht="15" customHeight="1" x14ac:dyDescent="0.2">
      <c r="B68" s="246"/>
      <c r="C68" s="251"/>
      <c r="D68" s="376" t="s">
        <v>1446</v>
      </c>
      <c r="E68" s="376"/>
      <c r="F68" s="376"/>
      <c r="G68" s="376"/>
      <c r="H68" s="376"/>
      <c r="I68" s="376"/>
      <c r="J68" s="376"/>
      <c r="K68" s="247"/>
    </row>
    <row r="69" spans="2:11" s="1" customFormat="1" ht="15" customHeight="1" x14ac:dyDescent="0.2">
      <c r="B69" s="246"/>
      <c r="C69" s="251"/>
      <c r="D69" s="376" t="s">
        <v>1447</v>
      </c>
      <c r="E69" s="376"/>
      <c r="F69" s="376"/>
      <c r="G69" s="376"/>
      <c r="H69" s="376"/>
      <c r="I69" s="376"/>
      <c r="J69" s="376"/>
      <c r="K69" s="247"/>
    </row>
    <row r="70" spans="2:11" s="1" customFormat="1" ht="15" customHeight="1" x14ac:dyDescent="0.2">
      <c r="B70" s="246"/>
      <c r="C70" s="251"/>
      <c r="D70" s="376" t="s">
        <v>1448</v>
      </c>
      <c r="E70" s="376"/>
      <c r="F70" s="376"/>
      <c r="G70" s="376"/>
      <c r="H70" s="376"/>
      <c r="I70" s="376"/>
      <c r="J70" s="376"/>
      <c r="K70" s="247"/>
    </row>
    <row r="71" spans="2:11" s="1" customFormat="1" ht="12.75" customHeight="1" x14ac:dyDescent="0.2">
      <c r="B71" s="255"/>
      <c r="C71" s="256"/>
      <c r="D71" s="256"/>
      <c r="E71" s="256"/>
      <c r="F71" s="256"/>
      <c r="G71" s="256"/>
      <c r="H71" s="256"/>
      <c r="I71" s="256"/>
      <c r="J71" s="256"/>
      <c r="K71" s="257"/>
    </row>
    <row r="72" spans="2:11" s="1" customFormat="1" ht="18.75" customHeight="1" x14ac:dyDescent="0.2">
      <c r="B72" s="258"/>
      <c r="C72" s="258"/>
      <c r="D72" s="258"/>
      <c r="E72" s="258"/>
      <c r="F72" s="258"/>
      <c r="G72" s="258"/>
      <c r="H72" s="258"/>
      <c r="I72" s="258"/>
      <c r="J72" s="258"/>
      <c r="K72" s="259"/>
    </row>
    <row r="73" spans="2:11" s="1" customFormat="1" ht="18.75" customHeight="1" x14ac:dyDescent="0.2">
      <c r="B73" s="259"/>
      <c r="C73" s="259"/>
      <c r="D73" s="259"/>
      <c r="E73" s="259"/>
      <c r="F73" s="259"/>
      <c r="G73" s="259"/>
      <c r="H73" s="259"/>
      <c r="I73" s="259"/>
      <c r="J73" s="259"/>
      <c r="K73" s="259"/>
    </row>
    <row r="74" spans="2:11" s="1" customFormat="1" ht="7.5" customHeight="1" x14ac:dyDescent="0.2">
      <c r="B74" s="260"/>
      <c r="C74" s="261"/>
      <c r="D74" s="261"/>
      <c r="E74" s="261"/>
      <c r="F74" s="261"/>
      <c r="G74" s="261"/>
      <c r="H74" s="261"/>
      <c r="I74" s="261"/>
      <c r="J74" s="261"/>
      <c r="K74" s="262"/>
    </row>
    <row r="75" spans="2:11" s="1" customFormat="1" ht="45" customHeight="1" x14ac:dyDescent="0.2">
      <c r="B75" s="263"/>
      <c r="C75" s="379" t="s">
        <v>1449</v>
      </c>
      <c r="D75" s="379"/>
      <c r="E75" s="379"/>
      <c r="F75" s="379"/>
      <c r="G75" s="379"/>
      <c r="H75" s="379"/>
      <c r="I75" s="379"/>
      <c r="J75" s="379"/>
      <c r="K75" s="264"/>
    </row>
    <row r="76" spans="2:11" s="1" customFormat="1" ht="17.25" customHeight="1" x14ac:dyDescent="0.2">
      <c r="B76" s="263"/>
      <c r="C76" s="265" t="s">
        <v>1450</v>
      </c>
      <c r="D76" s="265"/>
      <c r="E76" s="265"/>
      <c r="F76" s="265" t="s">
        <v>1451</v>
      </c>
      <c r="G76" s="266"/>
      <c r="H76" s="265" t="s">
        <v>58</v>
      </c>
      <c r="I76" s="265" t="s">
        <v>61</v>
      </c>
      <c r="J76" s="265" t="s">
        <v>1452</v>
      </c>
      <c r="K76" s="264"/>
    </row>
    <row r="77" spans="2:11" s="1" customFormat="1" ht="17.25" customHeight="1" x14ac:dyDescent="0.2">
      <c r="B77" s="263"/>
      <c r="C77" s="267" t="s">
        <v>1453</v>
      </c>
      <c r="D77" s="267"/>
      <c r="E77" s="267"/>
      <c r="F77" s="268" t="s">
        <v>1454</v>
      </c>
      <c r="G77" s="269"/>
      <c r="H77" s="267"/>
      <c r="I77" s="267"/>
      <c r="J77" s="267" t="s">
        <v>1455</v>
      </c>
      <c r="K77" s="264"/>
    </row>
    <row r="78" spans="2:11" s="1" customFormat="1" ht="5.25" customHeight="1" x14ac:dyDescent="0.2">
      <c r="B78" s="263"/>
      <c r="C78" s="270"/>
      <c r="D78" s="270"/>
      <c r="E78" s="270"/>
      <c r="F78" s="270"/>
      <c r="G78" s="271"/>
      <c r="H78" s="270"/>
      <c r="I78" s="270"/>
      <c r="J78" s="270"/>
      <c r="K78" s="264"/>
    </row>
    <row r="79" spans="2:11" s="1" customFormat="1" ht="15" customHeight="1" x14ac:dyDescent="0.2">
      <c r="B79" s="263"/>
      <c r="C79" s="252" t="s">
        <v>57</v>
      </c>
      <c r="D79" s="272"/>
      <c r="E79" s="272"/>
      <c r="F79" s="273" t="s">
        <v>1456</v>
      </c>
      <c r="G79" s="274"/>
      <c r="H79" s="252" t="s">
        <v>1457</v>
      </c>
      <c r="I79" s="252" t="s">
        <v>1458</v>
      </c>
      <c r="J79" s="252">
        <v>20</v>
      </c>
      <c r="K79" s="264"/>
    </row>
    <row r="80" spans="2:11" s="1" customFormat="1" ht="15" customHeight="1" x14ac:dyDescent="0.2">
      <c r="B80" s="263"/>
      <c r="C80" s="252" t="s">
        <v>1459</v>
      </c>
      <c r="D80" s="252"/>
      <c r="E80" s="252"/>
      <c r="F80" s="273" t="s">
        <v>1456</v>
      </c>
      <c r="G80" s="274"/>
      <c r="H80" s="252" t="s">
        <v>1460</v>
      </c>
      <c r="I80" s="252" t="s">
        <v>1458</v>
      </c>
      <c r="J80" s="252">
        <v>120</v>
      </c>
      <c r="K80" s="264"/>
    </row>
    <row r="81" spans="2:11" s="1" customFormat="1" ht="15" customHeight="1" x14ac:dyDescent="0.2">
      <c r="B81" s="275"/>
      <c r="C81" s="252" t="s">
        <v>1461</v>
      </c>
      <c r="D81" s="252"/>
      <c r="E81" s="252"/>
      <c r="F81" s="273" t="s">
        <v>1462</v>
      </c>
      <c r="G81" s="274"/>
      <c r="H81" s="252" t="s">
        <v>1463</v>
      </c>
      <c r="I81" s="252" t="s">
        <v>1458</v>
      </c>
      <c r="J81" s="252">
        <v>50</v>
      </c>
      <c r="K81" s="264"/>
    </row>
    <row r="82" spans="2:11" s="1" customFormat="1" ht="15" customHeight="1" x14ac:dyDescent="0.2">
      <c r="B82" s="275"/>
      <c r="C82" s="252" t="s">
        <v>1464</v>
      </c>
      <c r="D82" s="252"/>
      <c r="E82" s="252"/>
      <c r="F82" s="273" t="s">
        <v>1456</v>
      </c>
      <c r="G82" s="274"/>
      <c r="H82" s="252" t="s">
        <v>1465</v>
      </c>
      <c r="I82" s="252" t="s">
        <v>1466</v>
      </c>
      <c r="J82" s="252"/>
      <c r="K82" s="264"/>
    </row>
    <row r="83" spans="2:11" s="1" customFormat="1" ht="15" customHeight="1" x14ac:dyDescent="0.2">
      <c r="B83" s="275"/>
      <c r="C83" s="276" t="s">
        <v>1467</v>
      </c>
      <c r="D83" s="276"/>
      <c r="E83" s="276"/>
      <c r="F83" s="277" t="s">
        <v>1462</v>
      </c>
      <c r="G83" s="276"/>
      <c r="H83" s="276" t="s">
        <v>1468</v>
      </c>
      <c r="I83" s="276" t="s">
        <v>1458</v>
      </c>
      <c r="J83" s="276">
        <v>15</v>
      </c>
      <c r="K83" s="264"/>
    </row>
    <row r="84" spans="2:11" s="1" customFormat="1" ht="15" customHeight="1" x14ac:dyDescent="0.2">
      <c r="B84" s="275"/>
      <c r="C84" s="276" t="s">
        <v>1469</v>
      </c>
      <c r="D84" s="276"/>
      <c r="E84" s="276"/>
      <c r="F84" s="277" t="s">
        <v>1462</v>
      </c>
      <c r="G84" s="276"/>
      <c r="H84" s="276" t="s">
        <v>1470</v>
      </c>
      <c r="I84" s="276" t="s">
        <v>1458</v>
      </c>
      <c r="J84" s="276">
        <v>15</v>
      </c>
      <c r="K84" s="264"/>
    </row>
    <row r="85" spans="2:11" s="1" customFormat="1" ht="15" customHeight="1" x14ac:dyDescent="0.2">
      <c r="B85" s="275"/>
      <c r="C85" s="276" t="s">
        <v>1471</v>
      </c>
      <c r="D85" s="276"/>
      <c r="E85" s="276"/>
      <c r="F85" s="277" t="s">
        <v>1462</v>
      </c>
      <c r="G85" s="276"/>
      <c r="H85" s="276" t="s">
        <v>1472</v>
      </c>
      <c r="I85" s="276" t="s">
        <v>1458</v>
      </c>
      <c r="J85" s="276">
        <v>20</v>
      </c>
      <c r="K85" s="264"/>
    </row>
    <row r="86" spans="2:11" s="1" customFormat="1" ht="15" customHeight="1" x14ac:dyDescent="0.2">
      <c r="B86" s="275"/>
      <c r="C86" s="276" t="s">
        <v>1473</v>
      </c>
      <c r="D86" s="276"/>
      <c r="E86" s="276"/>
      <c r="F86" s="277" t="s">
        <v>1462</v>
      </c>
      <c r="G86" s="276"/>
      <c r="H86" s="276" t="s">
        <v>1474</v>
      </c>
      <c r="I86" s="276" t="s">
        <v>1458</v>
      </c>
      <c r="J86" s="276">
        <v>20</v>
      </c>
      <c r="K86" s="264"/>
    </row>
    <row r="87" spans="2:11" s="1" customFormat="1" ht="15" customHeight="1" x14ac:dyDescent="0.2">
      <c r="B87" s="275"/>
      <c r="C87" s="252" t="s">
        <v>1475</v>
      </c>
      <c r="D87" s="252"/>
      <c r="E87" s="252"/>
      <c r="F87" s="273" t="s">
        <v>1462</v>
      </c>
      <c r="G87" s="274"/>
      <c r="H87" s="252" t="s">
        <v>1476</v>
      </c>
      <c r="I87" s="252" t="s">
        <v>1458</v>
      </c>
      <c r="J87" s="252">
        <v>50</v>
      </c>
      <c r="K87" s="264"/>
    </row>
    <row r="88" spans="2:11" s="1" customFormat="1" ht="15" customHeight="1" x14ac:dyDescent="0.2">
      <c r="B88" s="275"/>
      <c r="C88" s="252" t="s">
        <v>1477</v>
      </c>
      <c r="D88" s="252"/>
      <c r="E88" s="252"/>
      <c r="F88" s="273" t="s">
        <v>1462</v>
      </c>
      <c r="G88" s="274"/>
      <c r="H88" s="252" t="s">
        <v>1478</v>
      </c>
      <c r="I88" s="252" t="s">
        <v>1458</v>
      </c>
      <c r="J88" s="252">
        <v>20</v>
      </c>
      <c r="K88" s="264"/>
    </row>
    <row r="89" spans="2:11" s="1" customFormat="1" ht="15" customHeight="1" x14ac:dyDescent="0.2">
      <c r="B89" s="275"/>
      <c r="C89" s="252" t="s">
        <v>1479</v>
      </c>
      <c r="D89" s="252"/>
      <c r="E89" s="252"/>
      <c r="F89" s="273" t="s">
        <v>1462</v>
      </c>
      <c r="G89" s="274"/>
      <c r="H89" s="252" t="s">
        <v>1480</v>
      </c>
      <c r="I89" s="252" t="s">
        <v>1458</v>
      </c>
      <c r="J89" s="252">
        <v>20</v>
      </c>
      <c r="K89" s="264"/>
    </row>
    <row r="90" spans="2:11" s="1" customFormat="1" ht="15" customHeight="1" x14ac:dyDescent="0.2">
      <c r="B90" s="275"/>
      <c r="C90" s="252" t="s">
        <v>1481</v>
      </c>
      <c r="D90" s="252"/>
      <c r="E90" s="252"/>
      <c r="F90" s="273" t="s">
        <v>1462</v>
      </c>
      <c r="G90" s="274"/>
      <c r="H90" s="252" t="s">
        <v>1482</v>
      </c>
      <c r="I90" s="252" t="s">
        <v>1458</v>
      </c>
      <c r="J90" s="252">
        <v>50</v>
      </c>
      <c r="K90" s="264"/>
    </row>
    <row r="91" spans="2:11" s="1" customFormat="1" ht="15" customHeight="1" x14ac:dyDescent="0.2">
      <c r="B91" s="275"/>
      <c r="C91" s="252" t="s">
        <v>1483</v>
      </c>
      <c r="D91" s="252"/>
      <c r="E91" s="252"/>
      <c r="F91" s="273" t="s">
        <v>1462</v>
      </c>
      <c r="G91" s="274"/>
      <c r="H91" s="252" t="s">
        <v>1483</v>
      </c>
      <c r="I91" s="252" t="s">
        <v>1458</v>
      </c>
      <c r="J91" s="252">
        <v>50</v>
      </c>
      <c r="K91" s="264"/>
    </row>
    <row r="92" spans="2:11" s="1" customFormat="1" ht="15" customHeight="1" x14ac:dyDescent="0.2">
      <c r="B92" s="275"/>
      <c r="C92" s="252" t="s">
        <v>1484</v>
      </c>
      <c r="D92" s="252"/>
      <c r="E92" s="252"/>
      <c r="F92" s="273" t="s">
        <v>1462</v>
      </c>
      <c r="G92" s="274"/>
      <c r="H92" s="252" t="s">
        <v>1485</v>
      </c>
      <c r="I92" s="252" t="s">
        <v>1458</v>
      </c>
      <c r="J92" s="252">
        <v>255</v>
      </c>
      <c r="K92" s="264"/>
    </row>
    <row r="93" spans="2:11" s="1" customFormat="1" ht="15" customHeight="1" x14ac:dyDescent="0.2">
      <c r="B93" s="275"/>
      <c r="C93" s="252" t="s">
        <v>1486</v>
      </c>
      <c r="D93" s="252"/>
      <c r="E93" s="252"/>
      <c r="F93" s="273" t="s">
        <v>1456</v>
      </c>
      <c r="G93" s="274"/>
      <c r="H93" s="252" t="s">
        <v>1487</v>
      </c>
      <c r="I93" s="252" t="s">
        <v>1488</v>
      </c>
      <c r="J93" s="252"/>
      <c r="K93" s="264"/>
    </row>
    <row r="94" spans="2:11" s="1" customFormat="1" ht="15" customHeight="1" x14ac:dyDescent="0.2">
      <c r="B94" s="275"/>
      <c r="C94" s="252" t="s">
        <v>1489</v>
      </c>
      <c r="D94" s="252"/>
      <c r="E94" s="252"/>
      <c r="F94" s="273" t="s">
        <v>1456</v>
      </c>
      <c r="G94" s="274"/>
      <c r="H94" s="252" t="s">
        <v>1490</v>
      </c>
      <c r="I94" s="252" t="s">
        <v>1491</v>
      </c>
      <c r="J94" s="252"/>
      <c r="K94" s="264"/>
    </row>
    <row r="95" spans="2:11" s="1" customFormat="1" ht="15" customHeight="1" x14ac:dyDescent="0.2">
      <c r="B95" s="275"/>
      <c r="C95" s="252" t="s">
        <v>1492</v>
      </c>
      <c r="D95" s="252"/>
      <c r="E95" s="252"/>
      <c r="F95" s="273" t="s">
        <v>1456</v>
      </c>
      <c r="G95" s="274"/>
      <c r="H95" s="252" t="s">
        <v>1492</v>
      </c>
      <c r="I95" s="252" t="s">
        <v>1491</v>
      </c>
      <c r="J95" s="252"/>
      <c r="K95" s="264"/>
    </row>
    <row r="96" spans="2:11" s="1" customFormat="1" ht="15" customHeight="1" x14ac:dyDescent="0.2">
      <c r="B96" s="275"/>
      <c r="C96" s="252" t="s">
        <v>42</v>
      </c>
      <c r="D96" s="252"/>
      <c r="E96" s="252"/>
      <c r="F96" s="273" t="s">
        <v>1456</v>
      </c>
      <c r="G96" s="274"/>
      <c r="H96" s="252" t="s">
        <v>1493</v>
      </c>
      <c r="I96" s="252" t="s">
        <v>1491</v>
      </c>
      <c r="J96" s="252"/>
      <c r="K96" s="264"/>
    </row>
    <row r="97" spans="2:11" s="1" customFormat="1" ht="15" customHeight="1" x14ac:dyDescent="0.2">
      <c r="B97" s="275"/>
      <c r="C97" s="252" t="s">
        <v>52</v>
      </c>
      <c r="D97" s="252"/>
      <c r="E97" s="252"/>
      <c r="F97" s="273" t="s">
        <v>1456</v>
      </c>
      <c r="G97" s="274"/>
      <c r="H97" s="252" t="s">
        <v>1494</v>
      </c>
      <c r="I97" s="252" t="s">
        <v>1491</v>
      </c>
      <c r="J97" s="252"/>
      <c r="K97" s="264"/>
    </row>
    <row r="98" spans="2:11" s="1" customFormat="1" ht="15" customHeight="1" x14ac:dyDescent="0.2">
      <c r="B98" s="278"/>
      <c r="C98" s="279"/>
      <c r="D98" s="279"/>
      <c r="E98" s="279"/>
      <c r="F98" s="279"/>
      <c r="G98" s="279"/>
      <c r="H98" s="279"/>
      <c r="I98" s="279"/>
      <c r="J98" s="279"/>
      <c r="K98" s="280"/>
    </row>
    <row r="99" spans="2:11" s="1" customFormat="1" ht="18.75" customHeight="1" x14ac:dyDescent="0.2">
      <c r="B99" s="281"/>
      <c r="C99" s="282"/>
      <c r="D99" s="282"/>
      <c r="E99" s="282"/>
      <c r="F99" s="282"/>
      <c r="G99" s="282"/>
      <c r="H99" s="282"/>
      <c r="I99" s="282"/>
      <c r="J99" s="282"/>
      <c r="K99" s="281"/>
    </row>
    <row r="100" spans="2:11" s="1" customFormat="1" ht="18.75" customHeight="1" x14ac:dyDescent="0.2">
      <c r="B100" s="259"/>
      <c r="C100" s="259"/>
      <c r="D100" s="259"/>
      <c r="E100" s="259"/>
      <c r="F100" s="259"/>
      <c r="G100" s="259"/>
      <c r="H100" s="259"/>
      <c r="I100" s="259"/>
      <c r="J100" s="259"/>
      <c r="K100" s="259"/>
    </row>
    <row r="101" spans="2:11" s="1" customFormat="1" ht="7.5" customHeight="1" x14ac:dyDescent="0.2">
      <c r="B101" s="260"/>
      <c r="C101" s="261"/>
      <c r="D101" s="261"/>
      <c r="E101" s="261"/>
      <c r="F101" s="261"/>
      <c r="G101" s="261"/>
      <c r="H101" s="261"/>
      <c r="I101" s="261"/>
      <c r="J101" s="261"/>
      <c r="K101" s="262"/>
    </row>
    <row r="102" spans="2:11" s="1" customFormat="1" ht="45" customHeight="1" x14ac:dyDescent="0.2">
      <c r="B102" s="263"/>
      <c r="C102" s="379" t="s">
        <v>1495</v>
      </c>
      <c r="D102" s="379"/>
      <c r="E102" s="379"/>
      <c r="F102" s="379"/>
      <c r="G102" s="379"/>
      <c r="H102" s="379"/>
      <c r="I102" s="379"/>
      <c r="J102" s="379"/>
      <c r="K102" s="264"/>
    </row>
    <row r="103" spans="2:11" s="1" customFormat="1" ht="17.25" customHeight="1" x14ac:dyDescent="0.2">
      <c r="B103" s="263"/>
      <c r="C103" s="265" t="s">
        <v>1450</v>
      </c>
      <c r="D103" s="265"/>
      <c r="E103" s="265"/>
      <c r="F103" s="265" t="s">
        <v>1451</v>
      </c>
      <c r="G103" s="266"/>
      <c r="H103" s="265" t="s">
        <v>58</v>
      </c>
      <c r="I103" s="265" t="s">
        <v>61</v>
      </c>
      <c r="J103" s="265" t="s">
        <v>1452</v>
      </c>
      <c r="K103" s="264"/>
    </row>
    <row r="104" spans="2:11" s="1" customFormat="1" ht="17.25" customHeight="1" x14ac:dyDescent="0.2">
      <c r="B104" s="263"/>
      <c r="C104" s="267" t="s">
        <v>1453</v>
      </c>
      <c r="D104" s="267"/>
      <c r="E104" s="267"/>
      <c r="F104" s="268" t="s">
        <v>1454</v>
      </c>
      <c r="G104" s="269"/>
      <c r="H104" s="267"/>
      <c r="I104" s="267"/>
      <c r="J104" s="267" t="s">
        <v>1455</v>
      </c>
      <c r="K104" s="264"/>
    </row>
    <row r="105" spans="2:11" s="1" customFormat="1" ht="5.25" customHeight="1" x14ac:dyDescent="0.2">
      <c r="B105" s="263"/>
      <c r="C105" s="265"/>
      <c r="D105" s="265"/>
      <c r="E105" s="265"/>
      <c r="F105" s="265"/>
      <c r="G105" s="283"/>
      <c r="H105" s="265"/>
      <c r="I105" s="265"/>
      <c r="J105" s="265"/>
      <c r="K105" s="264"/>
    </row>
    <row r="106" spans="2:11" s="1" customFormat="1" ht="15" customHeight="1" x14ac:dyDescent="0.2">
      <c r="B106" s="263"/>
      <c r="C106" s="252" t="s">
        <v>57</v>
      </c>
      <c r="D106" s="272"/>
      <c r="E106" s="272"/>
      <c r="F106" s="273" t="s">
        <v>1456</v>
      </c>
      <c r="G106" s="252"/>
      <c r="H106" s="252" t="s">
        <v>1496</v>
      </c>
      <c r="I106" s="252" t="s">
        <v>1458</v>
      </c>
      <c r="J106" s="252">
        <v>20</v>
      </c>
      <c r="K106" s="264"/>
    </row>
    <row r="107" spans="2:11" s="1" customFormat="1" ht="15" customHeight="1" x14ac:dyDescent="0.2">
      <c r="B107" s="263"/>
      <c r="C107" s="252" t="s">
        <v>1459</v>
      </c>
      <c r="D107" s="252"/>
      <c r="E107" s="252"/>
      <c r="F107" s="273" t="s">
        <v>1456</v>
      </c>
      <c r="G107" s="252"/>
      <c r="H107" s="252" t="s">
        <v>1496</v>
      </c>
      <c r="I107" s="252" t="s">
        <v>1458</v>
      </c>
      <c r="J107" s="252">
        <v>120</v>
      </c>
      <c r="K107" s="264"/>
    </row>
    <row r="108" spans="2:11" s="1" customFormat="1" ht="15" customHeight="1" x14ac:dyDescent="0.2">
      <c r="B108" s="275"/>
      <c r="C108" s="252" t="s">
        <v>1461</v>
      </c>
      <c r="D108" s="252"/>
      <c r="E108" s="252"/>
      <c r="F108" s="273" t="s">
        <v>1462</v>
      </c>
      <c r="G108" s="252"/>
      <c r="H108" s="252" t="s">
        <v>1496</v>
      </c>
      <c r="I108" s="252" t="s">
        <v>1458</v>
      </c>
      <c r="J108" s="252">
        <v>50</v>
      </c>
      <c r="K108" s="264"/>
    </row>
    <row r="109" spans="2:11" s="1" customFormat="1" ht="15" customHeight="1" x14ac:dyDescent="0.2">
      <c r="B109" s="275"/>
      <c r="C109" s="252" t="s">
        <v>1464</v>
      </c>
      <c r="D109" s="252"/>
      <c r="E109" s="252"/>
      <c r="F109" s="273" t="s">
        <v>1456</v>
      </c>
      <c r="G109" s="252"/>
      <c r="H109" s="252" t="s">
        <v>1496</v>
      </c>
      <c r="I109" s="252" t="s">
        <v>1466</v>
      </c>
      <c r="J109" s="252"/>
      <c r="K109" s="264"/>
    </row>
    <row r="110" spans="2:11" s="1" customFormat="1" ht="15" customHeight="1" x14ac:dyDescent="0.2">
      <c r="B110" s="275"/>
      <c r="C110" s="252" t="s">
        <v>1475</v>
      </c>
      <c r="D110" s="252"/>
      <c r="E110" s="252"/>
      <c r="F110" s="273" t="s">
        <v>1462</v>
      </c>
      <c r="G110" s="252"/>
      <c r="H110" s="252" t="s">
        <v>1496</v>
      </c>
      <c r="I110" s="252" t="s">
        <v>1458</v>
      </c>
      <c r="J110" s="252">
        <v>50</v>
      </c>
      <c r="K110" s="264"/>
    </row>
    <row r="111" spans="2:11" s="1" customFormat="1" ht="15" customHeight="1" x14ac:dyDescent="0.2">
      <c r="B111" s="275"/>
      <c r="C111" s="252" t="s">
        <v>1483</v>
      </c>
      <c r="D111" s="252"/>
      <c r="E111" s="252"/>
      <c r="F111" s="273" t="s">
        <v>1462</v>
      </c>
      <c r="G111" s="252"/>
      <c r="H111" s="252" t="s">
        <v>1496</v>
      </c>
      <c r="I111" s="252" t="s">
        <v>1458</v>
      </c>
      <c r="J111" s="252">
        <v>50</v>
      </c>
      <c r="K111" s="264"/>
    </row>
    <row r="112" spans="2:11" s="1" customFormat="1" ht="15" customHeight="1" x14ac:dyDescent="0.2">
      <c r="B112" s="275"/>
      <c r="C112" s="252" t="s">
        <v>1481</v>
      </c>
      <c r="D112" s="252"/>
      <c r="E112" s="252"/>
      <c r="F112" s="273" t="s">
        <v>1462</v>
      </c>
      <c r="G112" s="252"/>
      <c r="H112" s="252" t="s">
        <v>1496</v>
      </c>
      <c r="I112" s="252" t="s">
        <v>1458</v>
      </c>
      <c r="J112" s="252">
        <v>50</v>
      </c>
      <c r="K112" s="264"/>
    </row>
    <row r="113" spans="2:11" s="1" customFormat="1" ht="15" customHeight="1" x14ac:dyDescent="0.2">
      <c r="B113" s="275"/>
      <c r="C113" s="252" t="s">
        <v>57</v>
      </c>
      <c r="D113" s="252"/>
      <c r="E113" s="252"/>
      <c r="F113" s="273" t="s">
        <v>1456</v>
      </c>
      <c r="G113" s="252"/>
      <c r="H113" s="252" t="s">
        <v>1497</v>
      </c>
      <c r="I113" s="252" t="s">
        <v>1458</v>
      </c>
      <c r="J113" s="252">
        <v>20</v>
      </c>
      <c r="K113" s="264"/>
    </row>
    <row r="114" spans="2:11" s="1" customFormat="1" ht="15" customHeight="1" x14ac:dyDescent="0.2">
      <c r="B114" s="275"/>
      <c r="C114" s="252" t="s">
        <v>1498</v>
      </c>
      <c r="D114" s="252"/>
      <c r="E114" s="252"/>
      <c r="F114" s="273" t="s">
        <v>1456</v>
      </c>
      <c r="G114" s="252"/>
      <c r="H114" s="252" t="s">
        <v>1499</v>
      </c>
      <c r="I114" s="252" t="s">
        <v>1458</v>
      </c>
      <c r="J114" s="252">
        <v>120</v>
      </c>
      <c r="K114" s="264"/>
    </row>
    <row r="115" spans="2:11" s="1" customFormat="1" ht="15" customHeight="1" x14ac:dyDescent="0.2">
      <c r="B115" s="275"/>
      <c r="C115" s="252" t="s">
        <v>42</v>
      </c>
      <c r="D115" s="252"/>
      <c r="E115" s="252"/>
      <c r="F115" s="273" t="s">
        <v>1456</v>
      </c>
      <c r="G115" s="252"/>
      <c r="H115" s="252" t="s">
        <v>1500</v>
      </c>
      <c r="I115" s="252" t="s">
        <v>1491</v>
      </c>
      <c r="J115" s="252"/>
      <c r="K115" s="264"/>
    </row>
    <row r="116" spans="2:11" s="1" customFormat="1" ht="15" customHeight="1" x14ac:dyDescent="0.2">
      <c r="B116" s="275"/>
      <c r="C116" s="252" t="s">
        <v>52</v>
      </c>
      <c r="D116" s="252"/>
      <c r="E116" s="252"/>
      <c r="F116" s="273" t="s">
        <v>1456</v>
      </c>
      <c r="G116" s="252"/>
      <c r="H116" s="252" t="s">
        <v>1501</v>
      </c>
      <c r="I116" s="252" t="s">
        <v>1491</v>
      </c>
      <c r="J116" s="252"/>
      <c r="K116" s="264"/>
    </row>
    <row r="117" spans="2:11" s="1" customFormat="1" ht="15" customHeight="1" x14ac:dyDescent="0.2">
      <c r="B117" s="275"/>
      <c r="C117" s="252" t="s">
        <v>61</v>
      </c>
      <c r="D117" s="252"/>
      <c r="E117" s="252"/>
      <c r="F117" s="273" t="s">
        <v>1456</v>
      </c>
      <c r="G117" s="252"/>
      <c r="H117" s="252" t="s">
        <v>1502</v>
      </c>
      <c r="I117" s="252" t="s">
        <v>1503</v>
      </c>
      <c r="J117" s="252"/>
      <c r="K117" s="264"/>
    </row>
    <row r="118" spans="2:11" s="1" customFormat="1" ht="15" customHeight="1" x14ac:dyDescent="0.2">
      <c r="B118" s="278"/>
      <c r="C118" s="284"/>
      <c r="D118" s="284"/>
      <c r="E118" s="284"/>
      <c r="F118" s="284"/>
      <c r="G118" s="284"/>
      <c r="H118" s="284"/>
      <c r="I118" s="284"/>
      <c r="J118" s="284"/>
      <c r="K118" s="280"/>
    </row>
    <row r="119" spans="2:11" s="1" customFormat="1" ht="18.75" customHeight="1" x14ac:dyDescent="0.2">
      <c r="B119" s="285"/>
      <c r="C119" s="286"/>
      <c r="D119" s="286"/>
      <c r="E119" s="286"/>
      <c r="F119" s="287"/>
      <c r="G119" s="286"/>
      <c r="H119" s="286"/>
      <c r="I119" s="286"/>
      <c r="J119" s="286"/>
      <c r="K119" s="285"/>
    </row>
    <row r="120" spans="2:11" s="1" customFormat="1" ht="18.75" customHeight="1" x14ac:dyDescent="0.2">
      <c r="B120" s="259"/>
      <c r="C120" s="259"/>
      <c r="D120" s="259"/>
      <c r="E120" s="259"/>
      <c r="F120" s="259"/>
      <c r="G120" s="259"/>
      <c r="H120" s="259"/>
      <c r="I120" s="259"/>
      <c r="J120" s="259"/>
      <c r="K120" s="259"/>
    </row>
    <row r="121" spans="2:11" s="1" customFormat="1" ht="7.5" customHeight="1" x14ac:dyDescent="0.2">
      <c r="B121" s="288"/>
      <c r="C121" s="289"/>
      <c r="D121" s="289"/>
      <c r="E121" s="289"/>
      <c r="F121" s="289"/>
      <c r="G121" s="289"/>
      <c r="H121" s="289"/>
      <c r="I121" s="289"/>
      <c r="J121" s="289"/>
      <c r="K121" s="290"/>
    </row>
    <row r="122" spans="2:11" s="1" customFormat="1" ht="45" customHeight="1" x14ac:dyDescent="0.2">
      <c r="B122" s="291"/>
      <c r="C122" s="377" t="s">
        <v>1504</v>
      </c>
      <c r="D122" s="377"/>
      <c r="E122" s="377"/>
      <c r="F122" s="377"/>
      <c r="G122" s="377"/>
      <c r="H122" s="377"/>
      <c r="I122" s="377"/>
      <c r="J122" s="377"/>
      <c r="K122" s="292"/>
    </row>
    <row r="123" spans="2:11" s="1" customFormat="1" ht="17.25" customHeight="1" x14ac:dyDescent="0.2">
      <c r="B123" s="293"/>
      <c r="C123" s="265" t="s">
        <v>1450</v>
      </c>
      <c r="D123" s="265"/>
      <c r="E123" s="265"/>
      <c r="F123" s="265" t="s">
        <v>1451</v>
      </c>
      <c r="G123" s="266"/>
      <c r="H123" s="265" t="s">
        <v>58</v>
      </c>
      <c r="I123" s="265" t="s">
        <v>61</v>
      </c>
      <c r="J123" s="265" t="s">
        <v>1452</v>
      </c>
      <c r="K123" s="294"/>
    </row>
    <row r="124" spans="2:11" s="1" customFormat="1" ht="17.25" customHeight="1" x14ac:dyDescent="0.2">
      <c r="B124" s="293"/>
      <c r="C124" s="267" t="s">
        <v>1453</v>
      </c>
      <c r="D124" s="267"/>
      <c r="E124" s="267"/>
      <c r="F124" s="268" t="s">
        <v>1454</v>
      </c>
      <c r="G124" s="269"/>
      <c r="H124" s="267"/>
      <c r="I124" s="267"/>
      <c r="J124" s="267" t="s">
        <v>1455</v>
      </c>
      <c r="K124" s="294"/>
    </row>
    <row r="125" spans="2:11" s="1" customFormat="1" ht="5.25" customHeight="1" x14ac:dyDescent="0.2">
      <c r="B125" s="295"/>
      <c r="C125" s="270"/>
      <c r="D125" s="270"/>
      <c r="E125" s="270"/>
      <c r="F125" s="270"/>
      <c r="G125" s="296"/>
      <c r="H125" s="270"/>
      <c r="I125" s="270"/>
      <c r="J125" s="270"/>
      <c r="K125" s="297"/>
    </row>
    <row r="126" spans="2:11" s="1" customFormat="1" ht="15" customHeight="1" x14ac:dyDescent="0.2">
      <c r="B126" s="295"/>
      <c r="C126" s="252" t="s">
        <v>1459</v>
      </c>
      <c r="D126" s="272"/>
      <c r="E126" s="272"/>
      <c r="F126" s="273" t="s">
        <v>1456</v>
      </c>
      <c r="G126" s="252"/>
      <c r="H126" s="252" t="s">
        <v>1496</v>
      </c>
      <c r="I126" s="252" t="s">
        <v>1458</v>
      </c>
      <c r="J126" s="252">
        <v>120</v>
      </c>
      <c r="K126" s="298"/>
    </row>
    <row r="127" spans="2:11" s="1" customFormat="1" ht="15" customHeight="1" x14ac:dyDescent="0.2">
      <c r="B127" s="295"/>
      <c r="C127" s="252" t="s">
        <v>1505</v>
      </c>
      <c r="D127" s="252"/>
      <c r="E127" s="252"/>
      <c r="F127" s="273" t="s">
        <v>1456</v>
      </c>
      <c r="G127" s="252"/>
      <c r="H127" s="252" t="s">
        <v>1506</v>
      </c>
      <c r="I127" s="252" t="s">
        <v>1458</v>
      </c>
      <c r="J127" s="252" t="s">
        <v>1507</v>
      </c>
      <c r="K127" s="298"/>
    </row>
    <row r="128" spans="2:11" s="1" customFormat="1" ht="15" customHeight="1" x14ac:dyDescent="0.2">
      <c r="B128" s="295"/>
      <c r="C128" s="252" t="s">
        <v>89</v>
      </c>
      <c r="D128" s="252"/>
      <c r="E128" s="252"/>
      <c r="F128" s="273" t="s">
        <v>1456</v>
      </c>
      <c r="G128" s="252"/>
      <c r="H128" s="252" t="s">
        <v>1508</v>
      </c>
      <c r="I128" s="252" t="s">
        <v>1458</v>
      </c>
      <c r="J128" s="252" t="s">
        <v>1507</v>
      </c>
      <c r="K128" s="298"/>
    </row>
    <row r="129" spans="2:11" s="1" customFormat="1" ht="15" customHeight="1" x14ac:dyDescent="0.2">
      <c r="B129" s="295"/>
      <c r="C129" s="252" t="s">
        <v>1467</v>
      </c>
      <c r="D129" s="252"/>
      <c r="E129" s="252"/>
      <c r="F129" s="273" t="s">
        <v>1462</v>
      </c>
      <c r="G129" s="252"/>
      <c r="H129" s="252" t="s">
        <v>1468</v>
      </c>
      <c r="I129" s="252" t="s">
        <v>1458</v>
      </c>
      <c r="J129" s="252">
        <v>15</v>
      </c>
      <c r="K129" s="298"/>
    </row>
    <row r="130" spans="2:11" s="1" customFormat="1" ht="15" customHeight="1" x14ac:dyDescent="0.2">
      <c r="B130" s="295"/>
      <c r="C130" s="276" t="s">
        <v>1469</v>
      </c>
      <c r="D130" s="276"/>
      <c r="E130" s="276"/>
      <c r="F130" s="277" t="s">
        <v>1462</v>
      </c>
      <c r="G130" s="276"/>
      <c r="H130" s="276" t="s">
        <v>1470</v>
      </c>
      <c r="I130" s="276" t="s">
        <v>1458</v>
      </c>
      <c r="J130" s="276">
        <v>15</v>
      </c>
      <c r="K130" s="298"/>
    </row>
    <row r="131" spans="2:11" s="1" customFormat="1" ht="15" customHeight="1" x14ac:dyDescent="0.2">
      <c r="B131" s="295"/>
      <c r="C131" s="276" t="s">
        <v>1471</v>
      </c>
      <c r="D131" s="276"/>
      <c r="E131" s="276"/>
      <c r="F131" s="277" t="s">
        <v>1462</v>
      </c>
      <c r="G131" s="276"/>
      <c r="H131" s="276" t="s">
        <v>1472</v>
      </c>
      <c r="I131" s="276" t="s">
        <v>1458</v>
      </c>
      <c r="J131" s="276">
        <v>20</v>
      </c>
      <c r="K131" s="298"/>
    </row>
    <row r="132" spans="2:11" s="1" customFormat="1" ht="15" customHeight="1" x14ac:dyDescent="0.2">
      <c r="B132" s="295"/>
      <c r="C132" s="276" t="s">
        <v>1473</v>
      </c>
      <c r="D132" s="276"/>
      <c r="E132" s="276"/>
      <c r="F132" s="277" t="s">
        <v>1462</v>
      </c>
      <c r="G132" s="276"/>
      <c r="H132" s="276" t="s">
        <v>1474</v>
      </c>
      <c r="I132" s="276" t="s">
        <v>1458</v>
      </c>
      <c r="J132" s="276">
        <v>20</v>
      </c>
      <c r="K132" s="298"/>
    </row>
    <row r="133" spans="2:11" s="1" customFormat="1" ht="15" customHeight="1" x14ac:dyDescent="0.2">
      <c r="B133" s="295"/>
      <c r="C133" s="252" t="s">
        <v>1461</v>
      </c>
      <c r="D133" s="252"/>
      <c r="E133" s="252"/>
      <c r="F133" s="273" t="s">
        <v>1462</v>
      </c>
      <c r="G133" s="252"/>
      <c r="H133" s="252" t="s">
        <v>1496</v>
      </c>
      <c r="I133" s="252" t="s">
        <v>1458</v>
      </c>
      <c r="J133" s="252">
        <v>50</v>
      </c>
      <c r="K133" s="298"/>
    </row>
    <row r="134" spans="2:11" s="1" customFormat="1" ht="15" customHeight="1" x14ac:dyDescent="0.2">
      <c r="B134" s="295"/>
      <c r="C134" s="252" t="s">
        <v>1475</v>
      </c>
      <c r="D134" s="252"/>
      <c r="E134" s="252"/>
      <c r="F134" s="273" t="s">
        <v>1462</v>
      </c>
      <c r="G134" s="252"/>
      <c r="H134" s="252" t="s">
        <v>1496</v>
      </c>
      <c r="I134" s="252" t="s">
        <v>1458</v>
      </c>
      <c r="J134" s="252">
        <v>50</v>
      </c>
      <c r="K134" s="298"/>
    </row>
    <row r="135" spans="2:11" s="1" customFormat="1" ht="15" customHeight="1" x14ac:dyDescent="0.2">
      <c r="B135" s="295"/>
      <c r="C135" s="252" t="s">
        <v>1481</v>
      </c>
      <c r="D135" s="252"/>
      <c r="E135" s="252"/>
      <c r="F135" s="273" t="s">
        <v>1462</v>
      </c>
      <c r="G135" s="252"/>
      <c r="H135" s="252" t="s">
        <v>1496</v>
      </c>
      <c r="I135" s="252" t="s">
        <v>1458</v>
      </c>
      <c r="J135" s="252">
        <v>50</v>
      </c>
      <c r="K135" s="298"/>
    </row>
    <row r="136" spans="2:11" s="1" customFormat="1" ht="15" customHeight="1" x14ac:dyDescent="0.2">
      <c r="B136" s="295"/>
      <c r="C136" s="252" t="s">
        <v>1483</v>
      </c>
      <c r="D136" s="252"/>
      <c r="E136" s="252"/>
      <c r="F136" s="273" t="s">
        <v>1462</v>
      </c>
      <c r="G136" s="252"/>
      <c r="H136" s="252" t="s">
        <v>1496</v>
      </c>
      <c r="I136" s="252" t="s">
        <v>1458</v>
      </c>
      <c r="J136" s="252">
        <v>50</v>
      </c>
      <c r="K136" s="298"/>
    </row>
    <row r="137" spans="2:11" s="1" customFormat="1" ht="15" customHeight="1" x14ac:dyDescent="0.2">
      <c r="B137" s="295"/>
      <c r="C137" s="252" t="s">
        <v>1484</v>
      </c>
      <c r="D137" s="252"/>
      <c r="E137" s="252"/>
      <c r="F137" s="273" t="s">
        <v>1462</v>
      </c>
      <c r="G137" s="252"/>
      <c r="H137" s="252" t="s">
        <v>1509</v>
      </c>
      <c r="I137" s="252" t="s">
        <v>1458</v>
      </c>
      <c r="J137" s="252">
        <v>255</v>
      </c>
      <c r="K137" s="298"/>
    </row>
    <row r="138" spans="2:11" s="1" customFormat="1" ht="15" customHeight="1" x14ac:dyDescent="0.2">
      <c r="B138" s="295"/>
      <c r="C138" s="252" t="s">
        <v>1486</v>
      </c>
      <c r="D138" s="252"/>
      <c r="E138" s="252"/>
      <c r="F138" s="273" t="s">
        <v>1456</v>
      </c>
      <c r="G138" s="252"/>
      <c r="H138" s="252" t="s">
        <v>1510</v>
      </c>
      <c r="I138" s="252" t="s">
        <v>1488</v>
      </c>
      <c r="J138" s="252"/>
      <c r="K138" s="298"/>
    </row>
    <row r="139" spans="2:11" s="1" customFormat="1" ht="15" customHeight="1" x14ac:dyDescent="0.2">
      <c r="B139" s="295"/>
      <c r="C139" s="252" t="s">
        <v>1489</v>
      </c>
      <c r="D139" s="252"/>
      <c r="E139" s="252"/>
      <c r="F139" s="273" t="s">
        <v>1456</v>
      </c>
      <c r="G139" s="252"/>
      <c r="H139" s="252" t="s">
        <v>1511</v>
      </c>
      <c r="I139" s="252" t="s">
        <v>1491</v>
      </c>
      <c r="J139" s="252"/>
      <c r="K139" s="298"/>
    </row>
    <row r="140" spans="2:11" s="1" customFormat="1" ht="15" customHeight="1" x14ac:dyDescent="0.2">
      <c r="B140" s="295"/>
      <c r="C140" s="252" t="s">
        <v>1492</v>
      </c>
      <c r="D140" s="252"/>
      <c r="E140" s="252"/>
      <c r="F140" s="273" t="s">
        <v>1456</v>
      </c>
      <c r="G140" s="252"/>
      <c r="H140" s="252" t="s">
        <v>1492</v>
      </c>
      <c r="I140" s="252" t="s">
        <v>1491</v>
      </c>
      <c r="J140" s="252"/>
      <c r="K140" s="298"/>
    </row>
    <row r="141" spans="2:11" s="1" customFormat="1" ht="15" customHeight="1" x14ac:dyDescent="0.2">
      <c r="B141" s="295"/>
      <c r="C141" s="252" t="s">
        <v>42</v>
      </c>
      <c r="D141" s="252"/>
      <c r="E141" s="252"/>
      <c r="F141" s="273" t="s">
        <v>1456</v>
      </c>
      <c r="G141" s="252"/>
      <c r="H141" s="252" t="s">
        <v>1512</v>
      </c>
      <c r="I141" s="252" t="s">
        <v>1491</v>
      </c>
      <c r="J141" s="252"/>
      <c r="K141" s="298"/>
    </row>
    <row r="142" spans="2:11" s="1" customFormat="1" ht="15" customHeight="1" x14ac:dyDescent="0.2">
      <c r="B142" s="295"/>
      <c r="C142" s="252" t="s">
        <v>1513</v>
      </c>
      <c r="D142" s="252"/>
      <c r="E142" s="252"/>
      <c r="F142" s="273" t="s">
        <v>1456</v>
      </c>
      <c r="G142" s="252"/>
      <c r="H142" s="252" t="s">
        <v>1514</v>
      </c>
      <c r="I142" s="252" t="s">
        <v>1491</v>
      </c>
      <c r="J142" s="252"/>
      <c r="K142" s="298"/>
    </row>
    <row r="143" spans="2:11" s="1" customFormat="1" ht="15" customHeight="1" x14ac:dyDescent="0.2">
      <c r="B143" s="299"/>
      <c r="C143" s="300"/>
      <c r="D143" s="300"/>
      <c r="E143" s="300"/>
      <c r="F143" s="300"/>
      <c r="G143" s="300"/>
      <c r="H143" s="300"/>
      <c r="I143" s="300"/>
      <c r="J143" s="300"/>
      <c r="K143" s="301"/>
    </row>
    <row r="144" spans="2:11" s="1" customFormat="1" ht="18.75" customHeight="1" x14ac:dyDescent="0.2">
      <c r="B144" s="286"/>
      <c r="C144" s="286"/>
      <c r="D144" s="286"/>
      <c r="E144" s="286"/>
      <c r="F144" s="287"/>
      <c r="G144" s="286"/>
      <c r="H144" s="286"/>
      <c r="I144" s="286"/>
      <c r="J144" s="286"/>
      <c r="K144" s="286"/>
    </row>
    <row r="145" spans="2:11" s="1" customFormat="1" ht="18.75" customHeight="1" x14ac:dyDescent="0.2">
      <c r="B145" s="259"/>
      <c r="C145" s="259"/>
      <c r="D145" s="259"/>
      <c r="E145" s="259"/>
      <c r="F145" s="259"/>
      <c r="G145" s="259"/>
      <c r="H145" s="259"/>
      <c r="I145" s="259"/>
      <c r="J145" s="259"/>
      <c r="K145" s="259"/>
    </row>
    <row r="146" spans="2:11" s="1" customFormat="1" ht="7.5" customHeight="1" x14ac:dyDescent="0.2">
      <c r="B146" s="260"/>
      <c r="C146" s="261"/>
      <c r="D146" s="261"/>
      <c r="E146" s="261"/>
      <c r="F146" s="261"/>
      <c r="G146" s="261"/>
      <c r="H146" s="261"/>
      <c r="I146" s="261"/>
      <c r="J146" s="261"/>
      <c r="K146" s="262"/>
    </row>
    <row r="147" spans="2:11" s="1" customFormat="1" ht="45" customHeight="1" x14ac:dyDescent="0.2">
      <c r="B147" s="263"/>
      <c r="C147" s="379" t="s">
        <v>1515</v>
      </c>
      <c r="D147" s="379"/>
      <c r="E147" s="379"/>
      <c r="F147" s="379"/>
      <c r="G147" s="379"/>
      <c r="H147" s="379"/>
      <c r="I147" s="379"/>
      <c r="J147" s="379"/>
      <c r="K147" s="264"/>
    </row>
    <row r="148" spans="2:11" s="1" customFormat="1" ht="17.25" customHeight="1" x14ac:dyDescent="0.2">
      <c r="B148" s="263"/>
      <c r="C148" s="265" t="s">
        <v>1450</v>
      </c>
      <c r="D148" s="265"/>
      <c r="E148" s="265"/>
      <c r="F148" s="265" t="s">
        <v>1451</v>
      </c>
      <c r="G148" s="266"/>
      <c r="H148" s="265" t="s">
        <v>58</v>
      </c>
      <c r="I148" s="265" t="s">
        <v>61</v>
      </c>
      <c r="J148" s="265" t="s">
        <v>1452</v>
      </c>
      <c r="K148" s="264"/>
    </row>
    <row r="149" spans="2:11" s="1" customFormat="1" ht="17.25" customHeight="1" x14ac:dyDescent="0.2">
      <c r="B149" s="263"/>
      <c r="C149" s="267" t="s">
        <v>1453</v>
      </c>
      <c r="D149" s="267"/>
      <c r="E149" s="267"/>
      <c r="F149" s="268" t="s">
        <v>1454</v>
      </c>
      <c r="G149" s="269"/>
      <c r="H149" s="267"/>
      <c r="I149" s="267"/>
      <c r="J149" s="267" t="s">
        <v>1455</v>
      </c>
      <c r="K149" s="264"/>
    </row>
    <row r="150" spans="2:11" s="1" customFormat="1" ht="5.25" customHeight="1" x14ac:dyDescent="0.2">
      <c r="B150" s="275"/>
      <c r="C150" s="270"/>
      <c r="D150" s="270"/>
      <c r="E150" s="270"/>
      <c r="F150" s="270"/>
      <c r="G150" s="271"/>
      <c r="H150" s="270"/>
      <c r="I150" s="270"/>
      <c r="J150" s="270"/>
      <c r="K150" s="298"/>
    </row>
    <row r="151" spans="2:11" s="1" customFormat="1" ht="15" customHeight="1" x14ac:dyDescent="0.2">
      <c r="B151" s="275"/>
      <c r="C151" s="302" t="s">
        <v>1459</v>
      </c>
      <c r="D151" s="252"/>
      <c r="E151" s="252"/>
      <c r="F151" s="303" t="s">
        <v>1456</v>
      </c>
      <c r="G151" s="252"/>
      <c r="H151" s="302" t="s">
        <v>1496</v>
      </c>
      <c r="I151" s="302" t="s">
        <v>1458</v>
      </c>
      <c r="J151" s="302">
        <v>120</v>
      </c>
      <c r="K151" s="298"/>
    </row>
    <row r="152" spans="2:11" s="1" customFormat="1" ht="15" customHeight="1" x14ac:dyDescent="0.2">
      <c r="B152" s="275"/>
      <c r="C152" s="302" t="s">
        <v>1505</v>
      </c>
      <c r="D152" s="252"/>
      <c r="E152" s="252"/>
      <c r="F152" s="303" t="s">
        <v>1456</v>
      </c>
      <c r="G152" s="252"/>
      <c r="H152" s="302" t="s">
        <v>1516</v>
      </c>
      <c r="I152" s="302" t="s">
        <v>1458</v>
      </c>
      <c r="J152" s="302" t="s">
        <v>1507</v>
      </c>
      <c r="K152" s="298"/>
    </row>
    <row r="153" spans="2:11" s="1" customFormat="1" ht="15" customHeight="1" x14ac:dyDescent="0.2">
      <c r="B153" s="275"/>
      <c r="C153" s="302" t="s">
        <v>89</v>
      </c>
      <c r="D153" s="252"/>
      <c r="E153" s="252"/>
      <c r="F153" s="303" t="s">
        <v>1456</v>
      </c>
      <c r="G153" s="252"/>
      <c r="H153" s="302" t="s">
        <v>1517</v>
      </c>
      <c r="I153" s="302" t="s">
        <v>1458</v>
      </c>
      <c r="J153" s="302" t="s">
        <v>1507</v>
      </c>
      <c r="K153" s="298"/>
    </row>
    <row r="154" spans="2:11" s="1" customFormat="1" ht="15" customHeight="1" x14ac:dyDescent="0.2">
      <c r="B154" s="275"/>
      <c r="C154" s="302" t="s">
        <v>1461</v>
      </c>
      <c r="D154" s="252"/>
      <c r="E154" s="252"/>
      <c r="F154" s="303" t="s">
        <v>1462</v>
      </c>
      <c r="G154" s="252"/>
      <c r="H154" s="302" t="s">
        <v>1496</v>
      </c>
      <c r="I154" s="302" t="s">
        <v>1458</v>
      </c>
      <c r="J154" s="302">
        <v>50</v>
      </c>
      <c r="K154" s="298"/>
    </row>
    <row r="155" spans="2:11" s="1" customFormat="1" ht="15" customHeight="1" x14ac:dyDescent="0.2">
      <c r="B155" s="275"/>
      <c r="C155" s="302" t="s">
        <v>1464</v>
      </c>
      <c r="D155" s="252"/>
      <c r="E155" s="252"/>
      <c r="F155" s="303" t="s">
        <v>1456</v>
      </c>
      <c r="G155" s="252"/>
      <c r="H155" s="302" t="s">
        <v>1496</v>
      </c>
      <c r="I155" s="302" t="s">
        <v>1466</v>
      </c>
      <c r="J155" s="302"/>
      <c r="K155" s="298"/>
    </row>
    <row r="156" spans="2:11" s="1" customFormat="1" ht="15" customHeight="1" x14ac:dyDescent="0.2">
      <c r="B156" s="275"/>
      <c r="C156" s="302" t="s">
        <v>1475</v>
      </c>
      <c r="D156" s="252"/>
      <c r="E156" s="252"/>
      <c r="F156" s="303" t="s">
        <v>1462</v>
      </c>
      <c r="G156" s="252"/>
      <c r="H156" s="302" t="s">
        <v>1496</v>
      </c>
      <c r="I156" s="302" t="s">
        <v>1458</v>
      </c>
      <c r="J156" s="302">
        <v>50</v>
      </c>
      <c r="K156" s="298"/>
    </row>
    <row r="157" spans="2:11" s="1" customFormat="1" ht="15" customHeight="1" x14ac:dyDescent="0.2">
      <c r="B157" s="275"/>
      <c r="C157" s="302" t="s">
        <v>1483</v>
      </c>
      <c r="D157" s="252"/>
      <c r="E157" s="252"/>
      <c r="F157" s="303" t="s">
        <v>1462</v>
      </c>
      <c r="G157" s="252"/>
      <c r="H157" s="302" t="s">
        <v>1496</v>
      </c>
      <c r="I157" s="302" t="s">
        <v>1458</v>
      </c>
      <c r="J157" s="302">
        <v>50</v>
      </c>
      <c r="K157" s="298"/>
    </row>
    <row r="158" spans="2:11" s="1" customFormat="1" ht="15" customHeight="1" x14ac:dyDescent="0.2">
      <c r="B158" s="275"/>
      <c r="C158" s="302" t="s">
        <v>1481</v>
      </c>
      <c r="D158" s="252"/>
      <c r="E158" s="252"/>
      <c r="F158" s="303" t="s">
        <v>1462</v>
      </c>
      <c r="G158" s="252"/>
      <c r="H158" s="302" t="s">
        <v>1496</v>
      </c>
      <c r="I158" s="302" t="s">
        <v>1458</v>
      </c>
      <c r="J158" s="302">
        <v>50</v>
      </c>
      <c r="K158" s="298"/>
    </row>
    <row r="159" spans="2:11" s="1" customFormat="1" ht="15" customHeight="1" x14ac:dyDescent="0.2">
      <c r="B159" s="275"/>
      <c r="C159" s="302" t="s">
        <v>190</v>
      </c>
      <c r="D159" s="252"/>
      <c r="E159" s="252"/>
      <c r="F159" s="303" t="s">
        <v>1456</v>
      </c>
      <c r="G159" s="252"/>
      <c r="H159" s="302" t="s">
        <v>1518</v>
      </c>
      <c r="I159" s="302" t="s">
        <v>1458</v>
      </c>
      <c r="J159" s="302" t="s">
        <v>1519</v>
      </c>
      <c r="K159" s="298"/>
    </row>
    <row r="160" spans="2:11" s="1" customFormat="1" ht="15" customHeight="1" x14ac:dyDescent="0.2">
      <c r="B160" s="275"/>
      <c r="C160" s="302" t="s">
        <v>1520</v>
      </c>
      <c r="D160" s="252"/>
      <c r="E160" s="252"/>
      <c r="F160" s="303" t="s">
        <v>1456</v>
      </c>
      <c r="G160" s="252"/>
      <c r="H160" s="302" t="s">
        <v>1521</v>
      </c>
      <c r="I160" s="302" t="s">
        <v>1491</v>
      </c>
      <c r="J160" s="302"/>
      <c r="K160" s="298"/>
    </row>
    <row r="161" spans="2:11" s="1" customFormat="1" ht="15" customHeight="1" x14ac:dyDescent="0.2">
      <c r="B161" s="304"/>
      <c r="C161" s="284"/>
      <c r="D161" s="284"/>
      <c r="E161" s="284"/>
      <c r="F161" s="284"/>
      <c r="G161" s="284"/>
      <c r="H161" s="284"/>
      <c r="I161" s="284"/>
      <c r="J161" s="284"/>
      <c r="K161" s="305"/>
    </row>
    <row r="162" spans="2:11" s="1" customFormat="1" ht="18.75" customHeight="1" x14ac:dyDescent="0.2">
      <c r="B162" s="286"/>
      <c r="C162" s="296"/>
      <c r="D162" s="296"/>
      <c r="E162" s="296"/>
      <c r="F162" s="306"/>
      <c r="G162" s="296"/>
      <c r="H162" s="296"/>
      <c r="I162" s="296"/>
      <c r="J162" s="296"/>
      <c r="K162" s="286"/>
    </row>
    <row r="163" spans="2:11" s="1" customFormat="1" ht="18.75" customHeight="1" x14ac:dyDescent="0.2">
      <c r="B163" s="259"/>
      <c r="C163" s="259"/>
      <c r="D163" s="259"/>
      <c r="E163" s="259"/>
      <c r="F163" s="259"/>
      <c r="G163" s="259"/>
      <c r="H163" s="259"/>
      <c r="I163" s="259"/>
      <c r="J163" s="259"/>
      <c r="K163" s="259"/>
    </row>
    <row r="164" spans="2:11" s="1" customFormat="1" ht="7.5" customHeight="1" x14ac:dyDescent="0.2">
      <c r="B164" s="241"/>
      <c r="C164" s="242"/>
      <c r="D164" s="242"/>
      <c r="E164" s="242"/>
      <c r="F164" s="242"/>
      <c r="G164" s="242"/>
      <c r="H164" s="242"/>
      <c r="I164" s="242"/>
      <c r="J164" s="242"/>
      <c r="K164" s="243"/>
    </row>
    <row r="165" spans="2:11" s="1" customFormat="1" ht="45" customHeight="1" x14ac:dyDescent="0.2">
      <c r="B165" s="244"/>
      <c r="C165" s="377" t="s">
        <v>1522</v>
      </c>
      <c r="D165" s="377"/>
      <c r="E165" s="377"/>
      <c r="F165" s="377"/>
      <c r="G165" s="377"/>
      <c r="H165" s="377"/>
      <c r="I165" s="377"/>
      <c r="J165" s="377"/>
      <c r="K165" s="245"/>
    </row>
    <row r="166" spans="2:11" s="1" customFormat="1" ht="17.25" customHeight="1" x14ac:dyDescent="0.2">
      <c r="B166" s="244"/>
      <c r="C166" s="265" t="s">
        <v>1450</v>
      </c>
      <c r="D166" s="265"/>
      <c r="E166" s="265"/>
      <c r="F166" s="265" t="s">
        <v>1451</v>
      </c>
      <c r="G166" s="307"/>
      <c r="H166" s="308" t="s">
        <v>58</v>
      </c>
      <c r="I166" s="308" t="s">
        <v>61</v>
      </c>
      <c r="J166" s="265" t="s">
        <v>1452</v>
      </c>
      <c r="K166" s="245"/>
    </row>
    <row r="167" spans="2:11" s="1" customFormat="1" ht="17.25" customHeight="1" x14ac:dyDescent="0.2">
      <c r="B167" s="246"/>
      <c r="C167" s="267" t="s">
        <v>1453</v>
      </c>
      <c r="D167" s="267"/>
      <c r="E167" s="267"/>
      <c r="F167" s="268" t="s">
        <v>1454</v>
      </c>
      <c r="G167" s="309"/>
      <c r="H167" s="310"/>
      <c r="I167" s="310"/>
      <c r="J167" s="267" t="s">
        <v>1455</v>
      </c>
      <c r="K167" s="247"/>
    </row>
    <row r="168" spans="2:11" s="1" customFormat="1" ht="5.25" customHeight="1" x14ac:dyDescent="0.2">
      <c r="B168" s="275"/>
      <c r="C168" s="270"/>
      <c r="D168" s="270"/>
      <c r="E168" s="270"/>
      <c r="F168" s="270"/>
      <c r="G168" s="271"/>
      <c r="H168" s="270"/>
      <c r="I168" s="270"/>
      <c r="J168" s="270"/>
      <c r="K168" s="298"/>
    </row>
    <row r="169" spans="2:11" s="1" customFormat="1" ht="15" customHeight="1" x14ac:dyDescent="0.2">
      <c r="B169" s="275"/>
      <c r="C169" s="252" t="s">
        <v>1459</v>
      </c>
      <c r="D169" s="252"/>
      <c r="E169" s="252"/>
      <c r="F169" s="273" t="s">
        <v>1456</v>
      </c>
      <c r="G169" s="252"/>
      <c r="H169" s="252" t="s">
        <v>1496</v>
      </c>
      <c r="I169" s="252" t="s">
        <v>1458</v>
      </c>
      <c r="J169" s="252">
        <v>120</v>
      </c>
      <c r="K169" s="298"/>
    </row>
    <row r="170" spans="2:11" s="1" customFormat="1" ht="15" customHeight="1" x14ac:dyDescent="0.2">
      <c r="B170" s="275"/>
      <c r="C170" s="252" t="s">
        <v>1505</v>
      </c>
      <c r="D170" s="252"/>
      <c r="E170" s="252"/>
      <c r="F170" s="273" t="s">
        <v>1456</v>
      </c>
      <c r="G170" s="252"/>
      <c r="H170" s="252" t="s">
        <v>1506</v>
      </c>
      <c r="I170" s="252" t="s">
        <v>1458</v>
      </c>
      <c r="J170" s="252" t="s">
        <v>1507</v>
      </c>
      <c r="K170" s="298"/>
    </row>
    <row r="171" spans="2:11" s="1" customFormat="1" ht="15" customHeight="1" x14ac:dyDescent="0.2">
      <c r="B171" s="275"/>
      <c r="C171" s="252" t="s">
        <v>89</v>
      </c>
      <c r="D171" s="252"/>
      <c r="E171" s="252"/>
      <c r="F171" s="273" t="s">
        <v>1456</v>
      </c>
      <c r="G171" s="252"/>
      <c r="H171" s="252" t="s">
        <v>1523</v>
      </c>
      <c r="I171" s="252" t="s">
        <v>1458</v>
      </c>
      <c r="J171" s="252" t="s">
        <v>1507</v>
      </c>
      <c r="K171" s="298"/>
    </row>
    <row r="172" spans="2:11" s="1" customFormat="1" ht="15" customHeight="1" x14ac:dyDescent="0.2">
      <c r="B172" s="275"/>
      <c r="C172" s="252" t="s">
        <v>1461</v>
      </c>
      <c r="D172" s="252"/>
      <c r="E172" s="252"/>
      <c r="F172" s="273" t="s">
        <v>1462</v>
      </c>
      <c r="G172" s="252"/>
      <c r="H172" s="252" t="s">
        <v>1523</v>
      </c>
      <c r="I172" s="252" t="s">
        <v>1458</v>
      </c>
      <c r="J172" s="252">
        <v>50</v>
      </c>
      <c r="K172" s="298"/>
    </row>
    <row r="173" spans="2:11" s="1" customFormat="1" ht="15" customHeight="1" x14ac:dyDescent="0.2">
      <c r="B173" s="275"/>
      <c r="C173" s="252" t="s">
        <v>1464</v>
      </c>
      <c r="D173" s="252"/>
      <c r="E173" s="252"/>
      <c r="F173" s="273" t="s">
        <v>1456</v>
      </c>
      <c r="G173" s="252"/>
      <c r="H173" s="252" t="s">
        <v>1523</v>
      </c>
      <c r="I173" s="252" t="s">
        <v>1466</v>
      </c>
      <c r="J173" s="252"/>
      <c r="K173" s="298"/>
    </row>
    <row r="174" spans="2:11" s="1" customFormat="1" ht="15" customHeight="1" x14ac:dyDescent="0.2">
      <c r="B174" s="275"/>
      <c r="C174" s="252" t="s">
        <v>1475</v>
      </c>
      <c r="D174" s="252"/>
      <c r="E174" s="252"/>
      <c r="F174" s="273" t="s">
        <v>1462</v>
      </c>
      <c r="G174" s="252"/>
      <c r="H174" s="252" t="s">
        <v>1523</v>
      </c>
      <c r="I174" s="252" t="s">
        <v>1458</v>
      </c>
      <c r="J174" s="252">
        <v>50</v>
      </c>
      <c r="K174" s="298"/>
    </row>
    <row r="175" spans="2:11" s="1" customFormat="1" ht="15" customHeight="1" x14ac:dyDescent="0.2">
      <c r="B175" s="275"/>
      <c r="C175" s="252" t="s">
        <v>1483</v>
      </c>
      <c r="D175" s="252"/>
      <c r="E175" s="252"/>
      <c r="F175" s="273" t="s">
        <v>1462</v>
      </c>
      <c r="G175" s="252"/>
      <c r="H175" s="252" t="s">
        <v>1523</v>
      </c>
      <c r="I175" s="252" t="s">
        <v>1458</v>
      </c>
      <c r="J175" s="252">
        <v>50</v>
      </c>
      <c r="K175" s="298"/>
    </row>
    <row r="176" spans="2:11" s="1" customFormat="1" ht="15" customHeight="1" x14ac:dyDescent="0.2">
      <c r="B176" s="275"/>
      <c r="C176" s="252" t="s">
        <v>1481</v>
      </c>
      <c r="D176" s="252"/>
      <c r="E176" s="252"/>
      <c r="F176" s="273" t="s">
        <v>1462</v>
      </c>
      <c r="G176" s="252"/>
      <c r="H176" s="252" t="s">
        <v>1523</v>
      </c>
      <c r="I176" s="252" t="s">
        <v>1458</v>
      </c>
      <c r="J176" s="252">
        <v>50</v>
      </c>
      <c r="K176" s="298"/>
    </row>
    <row r="177" spans="2:11" s="1" customFormat="1" ht="15" customHeight="1" x14ac:dyDescent="0.2">
      <c r="B177" s="275"/>
      <c r="C177" s="252" t="s">
        <v>197</v>
      </c>
      <c r="D177" s="252"/>
      <c r="E177" s="252"/>
      <c r="F177" s="273" t="s">
        <v>1456</v>
      </c>
      <c r="G177" s="252"/>
      <c r="H177" s="252" t="s">
        <v>1524</v>
      </c>
      <c r="I177" s="252" t="s">
        <v>1525</v>
      </c>
      <c r="J177" s="252"/>
      <c r="K177" s="298"/>
    </row>
    <row r="178" spans="2:11" s="1" customFormat="1" ht="15" customHeight="1" x14ac:dyDescent="0.2">
      <c r="B178" s="275"/>
      <c r="C178" s="252" t="s">
        <v>61</v>
      </c>
      <c r="D178" s="252"/>
      <c r="E178" s="252"/>
      <c r="F178" s="273" t="s">
        <v>1456</v>
      </c>
      <c r="G178" s="252"/>
      <c r="H178" s="252" t="s">
        <v>1526</v>
      </c>
      <c r="I178" s="252" t="s">
        <v>1527</v>
      </c>
      <c r="J178" s="252">
        <v>1</v>
      </c>
      <c r="K178" s="298"/>
    </row>
    <row r="179" spans="2:11" s="1" customFormat="1" ht="15" customHeight="1" x14ac:dyDescent="0.2">
      <c r="B179" s="275"/>
      <c r="C179" s="252" t="s">
        <v>57</v>
      </c>
      <c r="D179" s="252"/>
      <c r="E179" s="252"/>
      <c r="F179" s="273" t="s">
        <v>1456</v>
      </c>
      <c r="G179" s="252"/>
      <c r="H179" s="252" t="s">
        <v>1528</v>
      </c>
      <c r="I179" s="252" t="s">
        <v>1458</v>
      </c>
      <c r="J179" s="252">
        <v>20</v>
      </c>
      <c r="K179" s="298"/>
    </row>
    <row r="180" spans="2:11" s="1" customFormat="1" ht="15" customHeight="1" x14ac:dyDescent="0.2">
      <c r="B180" s="275"/>
      <c r="C180" s="252" t="s">
        <v>58</v>
      </c>
      <c r="D180" s="252"/>
      <c r="E180" s="252"/>
      <c r="F180" s="273" t="s">
        <v>1456</v>
      </c>
      <c r="G180" s="252"/>
      <c r="H180" s="252" t="s">
        <v>1529</v>
      </c>
      <c r="I180" s="252" t="s">
        <v>1458</v>
      </c>
      <c r="J180" s="252">
        <v>255</v>
      </c>
      <c r="K180" s="298"/>
    </row>
    <row r="181" spans="2:11" s="1" customFormat="1" ht="15" customHeight="1" x14ac:dyDescent="0.2">
      <c r="B181" s="275"/>
      <c r="C181" s="252" t="s">
        <v>198</v>
      </c>
      <c r="D181" s="252"/>
      <c r="E181" s="252"/>
      <c r="F181" s="273" t="s">
        <v>1456</v>
      </c>
      <c r="G181" s="252"/>
      <c r="H181" s="252" t="s">
        <v>1420</v>
      </c>
      <c r="I181" s="252" t="s">
        <v>1458</v>
      </c>
      <c r="J181" s="252">
        <v>10</v>
      </c>
      <c r="K181" s="298"/>
    </row>
    <row r="182" spans="2:11" s="1" customFormat="1" ht="15" customHeight="1" x14ac:dyDescent="0.2">
      <c r="B182" s="275"/>
      <c r="C182" s="252" t="s">
        <v>199</v>
      </c>
      <c r="D182" s="252"/>
      <c r="E182" s="252"/>
      <c r="F182" s="273" t="s">
        <v>1456</v>
      </c>
      <c r="G182" s="252"/>
      <c r="H182" s="252" t="s">
        <v>1530</v>
      </c>
      <c r="I182" s="252" t="s">
        <v>1491</v>
      </c>
      <c r="J182" s="252"/>
      <c r="K182" s="298"/>
    </row>
    <row r="183" spans="2:11" s="1" customFormat="1" ht="15" customHeight="1" x14ac:dyDescent="0.2">
      <c r="B183" s="275"/>
      <c r="C183" s="252" t="s">
        <v>1531</v>
      </c>
      <c r="D183" s="252"/>
      <c r="E183" s="252"/>
      <c r="F183" s="273" t="s">
        <v>1456</v>
      </c>
      <c r="G183" s="252"/>
      <c r="H183" s="252" t="s">
        <v>1532</v>
      </c>
      <c r="I183" s="252" t="s">
        <v>1491</v>
      </c>
      <c r="J183" s="252"/>
      <c r="K183" s="298"/>
    </row>
    <row r="184" spans="2:11" s="1" customFormat="1" ht="15" customHeight="1" x14ac:dyDescent="0.2">
      <c r="B184" s="275"/>
      <c r="C184" s="252" t="s">
        <v>1520</v>
      </c>
      <c r="D184" s="252"/>
      <c r="E184" s="252"/>
      <c r="F184" s="273" t="s">
        <v>1456</v>
      </c>
      <c r="G184" s="252"/>
      <c r="H184" s="252" t="s">
        <v>1533</v>
      </c>
      <c r="I184" s="252" t="s">
        <v>1491</v>
      </c>
      <c r="J184" s="252"/>
      <c r="K184" s="298"/>
    </row>
    <row r="185" spans="2:11" s="1" customFormat="1" ht="15" customHeight="1" x14ac:dyDescent="0.2">
      <c r="B185" s="275"/>
      <c r="C185" s="252" t="s">
        <v>201</v>
      </c>
      <c r="D185" s="252"/>
      <c r="E185" s="252"/>
      <c r="F185" s="273" t="s">
        <v>1462</v>
      </c>
      <c r="G185" s="252"/>
      <c r="H185" s="252" t="s">
        <v>1534</v>
      </c>
      <c r="I185" s="252" t="s">
        <v>1458</v>
      </c>
      <c r="J185" s="252">
        <v>50</v>
      </c>
      <c r="K185" s="298"/>
    </row>
    <row r="186" spans="2:11" s="1" customFormat="1" ht="15" customHeight="1" x14ac:dyDescent="0.2">
      <c r="B186" s="275"/>
      <c r="C186" s="252" t="s">
        <v>1535</v>
      </c>
      <c r="D186" s="252"/>
      <c r="E186" s="252"/>
      <c r="F186" s="273" t="s">
        <v>1462</v>
      </c>
      <c r="G186" s="252"/>
      <c r="H186" s="252" t="s">
        <v>1536</v>
      </c>
      <c r="I186" s="252" t="s">
        <v>1537</v>
      </c>
      <c r="J186" s="252"/>
      <c r="K186" s="298"/>
    </row>
    <row r="187" spans="2:11" s="1" customFormat="1" ht="15" customHeight="1" x14ac:dyDescent="0.2">
      <c r="B187" s="275"/>
      <c r="C187" s="252" t="s">
        <v>1538</v>
      </c>
      <c r="D187" s="252"/>
      <c r="E187" s="252"/>
      <c r="F187" s="273" t="s">
        <v>1462</v>
      </c>
      <c r="G187" s="252"/>
      <c r="H187" s="252" t="s">
        <v>1539</v>
      </c>
      <c r="I187" s="252" t="s">
        <v>1537</v>
      </c>
      <c r="J187" s="252"/>
      <c r="K187" s="298"/>
    </row>
    <row r="188" spans="2:11" s="1" customFormat="1" ht="15" customHeight="1" x14ac:dyDescent="0.2">
      <c r="B188" s="275"/>
      <c r="C188" s="252" t="s">
        <v>1540</v>
      </c>
      <c r="D188" s="252"/>
      <c r="E188" s="252"/>
      <c r="F188" s="273" t="s">
        <v>1462</v>
      </c>
      <c r="G188" s="252"/>
      <c r="H188" s="252" t="s">
        <v>1541</v>
      </c>
      <c r="I188" s="252" t="s">
        <v>1537</v>
      </c>
      <c r="J188" s="252"/>
      <c r="K188" s="298"/>
    </row>
    <row r="189" spans="2:11" s="1" customFormat="1" ht="15" customHeight="1" x14ac:dyDescent="0.2">
      <c r="B189" s="275"/>
      <c r="C189" s="311" t="s">
        <v>1542</v>
      </c>
      <c r="D189" s="252"/>
      <c r="E189" s="252"/>
      <c r="F189" s="273" t="s">
        <v>1462</v>
      </c>
      <c r="G189" s="252"/>
      <c r="H189" s="252" t="s">
        <v>1543</v>
      </c>
      <c r="I189" s="252" t="s">
        <v>1544</v>
      </c>
      <c r="J189" s="312" t="s">
        <v>1545</v>
      </c>
      <c r="K189" s="298"/>
    </row>
    <row r="190" spans="2:11" s="1" customFormat="1" ht="15" customHeight="1" x14ac:dyDescent="0.2">
      <c r="B190" s="275"/>
      <c r="C190" s="311" t="s">
        <v>46</v>
      </c>
      <c r="D190" s="252"/>
      <c r="E190" s="252"/>
      <c r="F190" s="273" t="s">
        <v>1456</v>
      </c>
      <c r="G190" s="252"/>
      <c r="H190" s="249" t="s">
        <v>1546</v>
      </c>
      <c r="I190" s="252" t="s">
        <v>1547</v>
      </c>
      <c r="J190" s="252"/>
      <c r="K190" s="298"/>
    </row>
    <row r="191" spans="2:11" s="1" customFormat="1" ht="15" customHeight="1" x14ac:dyDescent="0.2">
      <c r="B191" s="275"/>
      <c r="C191" s="311" t="s">
        <v>1548</v>
      </c>
      <c r="D191" s="252"/>
      <c r="E191" s="252"/>
      <c r="F191" s="273" t="s">
        <v>1456</v>
      </c>
      <c r="G191" s="252"/>
      <c r="H191" s="252" t="s">
        <v>1549</v>
      </c>
      <c r="I191" s="252" t="s">
        <v>1491</v>
      </c>
      <c r="J191" s="252"/>
      <c r="K191" s="298"/>
    </row>
    <row r="192" spans="2:11" s="1" customFormat="1" ht="15" customHeight="1" x14ac:dyDescent="0.2">
      <c r="B192" s="275"/>
      <c r="C192" s="311" t="s">
        <v>1550</v>
      </c>
      <c r="D192" s="252"/>
      <c r="E192" s="252"/>
      <c r="F192" s="273" t="s">
        <v>1456</v>
      </c>
      <c r="G192" s="252"/>
      <c r="H192" s="252" t="s">
        <v>1551</v>
      </c>
      <c r="I192" s="252" t="s">
        <v>1491</v>
      </c>
      <c r="J192" s="252"/>
      <c r="K192" s="298"/>
    </row>
    <row r="193" spans="2:11" s="1" customFormat="1" ht="15" customHeight="1" x14ac:dyDescent="0.2">
      <c r="B193" s="275"/>
      <c r="C193" s="311" t="s">
        <v>1552</v>
      </c>
      <c r="D193" s="252"/>
      <c r="E193" s="252"/>
      <c r="F193" s="273" t="s">
        <v>1462</v>
      </c>
      <c r="G193" s="252"/>
      <c r="H193" s="252" t="s">
        <v>1553</v>
      </c>
      <c r="I193" s="252" t="s">
        <v>1491</v>
      </c>
      <c r="J193" s="252"/>
      <c r="K193" s="298"/>
    </row>
    <row r="194" spans="2:11" s="1" customFormat="1" ht="15" customHeight="1" x14ac:dyDescent="0.2">
      <c r="B194" s="304"/>
      <c r="C194" s="313"/>
      <c r="D194" s="284"/>
      <c r="E194" s="284"/>
      <c r="F194" s="284"/>
      <c r="G194" s="284"/>
      <c r="H194" s="284"/>
      <c r="I194" s="284"/>
      <c r="J194" s="284"/>
      <c r="K194" s="305"/>
    </row>
    <row r="195" spans="2:11" s="1" customFormat="1" ht="18.75" customHeight="1" x14ac:dyDescent="0.2">
      <c r="B195" s="286"/>
      <c r="C195" s="296"/>
      <c r="D195" s="296"/>
      <c r="E195" s="296"/>
      <c r="F195" s="306"/>
      <c r="G195" s="296"/>
      <c r="H195" s="296"/>
      <c r="I195" s="296"/>
      <c r="J195" s="296"/>
      <c r="K195" s="286"/>
    </row>
    <row r="196" spans="2:11" s="1" customFormat="1" ht="18.75" customHeight="1" x14ac:dyDescent="0.2">
      <c r="B196" s="286"/>
      <c r="C196" s="296"/>
      <c r="D196" s="296"/>
      <c r="E196" s="296"/>
      <c r="F196" s="306"/>
      <c r="G196" s="296"/>
      <c r="H196" s="296"/>
      <c r="I196" s="296"/>
      <c r="J196" s="296"/>
      <c r="K196" s="286"/>
    </row>
    <row r="197" spans="2:11" s="1" customFormat="1" ht="18.75" customHeight="1" x14ac:dyDescent="0.2">
      <c r="B197" s="259"/>
      <c r="C197" s="259"/>
      <c r="D197" s="259"/>
      <c r="E197" s="259"/>
      <c r="F197" s="259"/>
      <c r="G197" s="259"/>
      <c r="H197" s="259"/>
      <c r="I197" s="259"/>
      <c r="J197" s="259"/>
      <c r="K197" s="259"/>
    </row>
    <row r="198" spans="2:11" s="1" customFormat="1" ht="13.5" x14ac:dyDescent="0.2">
      <c r="B198" s="241"/>
      <c r="C198" s="242"/>
      <c r="D198" s="242"/>
      <c r="E198" s="242"/>
      <c r="F198" s="242"/>
      <c r="G198" s="242"/>
      <c r="H198" s="242"/>
      <c r="I198" s="242"/>
      <c r="J198" s="242"/>
      <c r="K198" s="243"/>
    </row>
    <row r="199" spans="2:11" s="1" customFormat="1" ht="21" x14ac:dyDescent="0.2">
      <c r="B199" s="244"/>
      <c r="C199" s="377" t="s">
        <v>1554</v>
      </c>
      <c r="D199" s="377"/>
      <c r="E199" s="377"/>
      <c r="F199" s="377"/>
      <c r="G199" s="377"/>
      <c r="H199" s="377"/>
      <c r="I199" s="377"/>
      <c r="J199" s="377"/>
      <c r="K199" s="245"/>
    </row>
    <row r="200" spans="2:11" s="1" customFormat="1" ht="25.5" customHeight="1" x14ac:dyDescent="0.3">
      <c r="B200" s="244"/>
      <c r="C200" s="314" t="s">
        <v>1555</v>
      </c>
      <c r="D200" s="314"/>
      <c r="E200" s="314"/>
      <c r="F200" s="314" t="s">
        <v>1556</v>
      </c>
      <c r="G200" s="315"/>
      <c r="H200" s="383" t="s">
        <v>1557</v>
      </c>
      <c r="I200" s="383"/>
      <c r="J200" s="383"/>
      <c r="K200" s="245"/>
    </row>
    <row r="201" spans="2:11" s="1" customFormat="1" ht="5.25" customHeight="1" x14ac:dyDescent="0.2">
      <c r="B201" s="275"/>
      <c r="C201" s="270"/>
      <c r="D201" s="270"/>
      <c r="E201" s="270"/>
      <c r="F201" s="270"/>
      <c r="G201" s="296"/>
      <c r="H201" s="270"/>
      <c r="I201" s="270"/>
      <c r="J201" s="270"/>
      <c r="K201" s="298"/>
    </row>
    <row r="202" spans="2:11" s="1" customFormat="1" ht="15" customHeight="1" x14ac:dyDescent="0.2">
      <c r="B202" s="275"/>
      <c r="C202" s="252" t="s">
        <v>1547</v>
      </c>
      <c r="D202" s="252"/>
      <c r="E202" s="252"/>
      <c r="F202" s="273" t="s">
        <v>47</v>
      </c>
      <c r="G202" s="252"/>
      <c r="H202" s="382" t="s">
        <v>1558</v>
      </c>
      <c r="I202" s="382"/>
      <c r="J202" s="382"/>
      <c r="K202" s="298"/>
    </row>
    <row r="203" spans="2:11" s="1" customFormat="1" ht="15" customHeight="1" x14ac:dyDescent="0.2">
      <c r="B203" s="275"/>
      <c r="C203" s="252"/>
      <c r="D203" s="252"/>
      <c r="E203" s="252"/>
      <c r="F203" s="273" t="s">
        <v>48</v>
      </c>
      <c r="G203" s="252"/>
      <c r="H203" s="382" t="s">
        <v>1559</v>
      </c>
      <c r="I203" s="382"/>
      <c r="J203" s="382"/>
      <c r="K203" s="298"/>
    </row>
    <row r="204" spans="2:11" s="1" customFormat="1" ht="15" customHeight="1" x14ac:dyDescent="0.2">
      <c r="B204" s="275"/>
      <c r="C204" s="252"/>
      <c r="D204" s="252"/>
      <c r="E204" s="252"/>
      <c r="F204" s="273" t="s">
        <v>51</v>
      </c>
      <c r="G204" s="252"/>
      <c r="H204" s="382" t="s">
        <v>1560</v>
      </c>
      <c r="I204" s="382"/>
      <c r="J204" s="382"/>
      <c r="K204" s="298"/>
    </row>
    <row r="205" spans="2:11" s="1" customFormat="1" ht="15" customHeight="1" x14ac:dyDescent="0.2">
      <c r="B205" s="275"/>
      <c r="C205" s="252"/>
      <c r="D205" s="252"/>
      <c r="E205" s="252"/>
      <c r="F205" s="273" t="s">
        <v>49</v>
      </c>
      <c r="G205" s="252"/>
      <c r="H205" s="382" t="s">
        <v>1561</v>
      </c>
      <c r="I205" s="382"/>
      <c r="J205" s="382"/>
      <c r="K205" s="298"/>
    </row>
    <row r="206" spans="2:11" s="1" customFormat="1" ht="15" customHeight="1" x14ac:dyDescent="0.2">
      <c r="B206" s="275"/>
      <c r="C206" s="252"/>
      <c r="D206" s="252"/>
      <c r="E206" s="252"/>
      <c r="F206" s="273" t="s">
        <v>50</v>
      </c>
      <c r="G206" s="252"/>
      <c r="H206" s="382" t="s">
        <v>1562</v>
      </c>
      <c r="I206" s="382"/>
      <c r="J206" s="382"/>
      <c r="K206" s="298"/>
    </row>
    <row r="207" spans="2:11" s="1" customFormat="1" ht="15" customHeight="1" x14ac:dyDescent="0.2">
      <c r="B207" s="275"/>
      <c r="C207" s="252"/>
      <c r="D207" s="252"/>
      <c r="E207" s="252"/>
      <c r="F207" s="273"/>
      <c r="G207" s="252"/>
      <c r="H207" s="252"/>
      <c r="I207" s="252"/>
      <c r="J207" s="252"/>
      <c r="K207" s="298"/>
    </row>
    <row r="208" spans="2:11" s="1" customFormat="1" ht="15" customHeight="1" x14ac:dyDescent="0.2">
      <c r="B208" s="275"/>
      <c r="C208" s="252" t="s">
        <v>1503</v>
      </c>
      <c r="D208" s="252"/>
      <c r="E208" s="252"/>
      <c r="F208" s="273" t="s">
        <v>82</v>
      </c>
      <c r="G208" s="252"/>
      <c r="H208" s="382" t="s">
        <v>1563</v>
      </c>
      <c r="I208" s="382"/>
      <c r="J208" s="382"/>
      <c r="K208" s="298"/>
    </row>
    <row r="209" spans="2:11" s="1" customFormat="1" ht="15" customHeight="1" x14ac:dyDescent="0.2">
      <c r="B209" s="275"/>
      <c r="C209" s="252"/>
      <c r="D209" s="252"/>
      <c r="E209" s="252"/>
      <c r="F209" s="273" t="s">
        <v>1402</v>
      </c>
      <c r="G209" s="252"/>
      <c r="H209" s="382" t="s">
        <v>1403</v>
      </c>
      <c r="I209" s="382"/>
      <c r="J209" s="382"/>
      <c r="K209" s="298"/>
    </row>
    <row r="210" spans="2:11" s="1" customFormat="1" ht="15" customHeight="1" x14ac:dyDescent="0.2">
      <c r="B210" s="275"/>
      <c r="C210" s="252"/>
      <c r="D210" s="252"/>
      <c r="E210" s="252"/>
      <c r="F210" s="273" t="s">
        <v>1400</v>
      </c>
      <c r="G210" s="252"/>
      <c r="H210" s="382" t="s">
        <v>1564</v>
      </c>
      <c r="I210" s="382"/>
      <c r="J210" s="382"/>
      <c r="K210" s="298"/>
    </row>
    <row r="211" spans="2:11" s="1" customFormat="1" ht="15" customHeight="1" x14ac:dyDescent="0.2">
      <c r="B211" s="316"/>
      <c r="C211" s="252"/>
      <c r="D211" s="252"/>
      <c r="E211" s="252"/>
      <c r="F211" s="273" t="s">
        <v>179</v>
      </c>
      <c r="G211" s="311"/>
      <c r="H211" s="381" t="s">
        <v>1404</v>
      </c>
      <c r="I211" s="381"/>
      <c r="J211" s="381"/>
      <c r="K211" s="317"/>
    </row>
    <row r="212" spans="2:11" s="1" customFormat="1" ht="15" customHeight="1" x14ac:dyDescent="0.2">
      <c r="B212" s="316"/>
      <c r="C212" s="252"/>
      <c r="D212" s="252"/>
      <c r="E212" s="252"/>
      <c r="F212" s="273" t="s">
        <v>490</v>
      </c>
      <c r="G212" s="311"/>
      <c r="H212" s="381" t="s">
        <v>1565</v>
      </c>
      <c r="I212" s="381"/>
      <c r="J212" s="381"/>
      <c r="K212" s="317"/>
    </row>
    <row r="213" spans="2:11" s="1" customFormat="1" ht="15" customHeight="1" x14ac:dyDescent="0.2">
      <c r="B213" s="316"/>
      <c r="C213" s="252"/>
      <c r="D213" s="252"/>
      <c r="E213" s="252"/>
      <c r="F213" s="273"/>
      <c r="G213" s="311"/>
      <c r="H213" s="302"/>
      <c r="I213" s="302"/>
      <c r="J213" s="302"/>
      <c r="K213" s="317"/>
    </row>
    <row r="214" spans="2:11" s="1" customFormat="1" ht="15" customHeight="1" x14ac:dyDescent="0.2">
      <c r="B214" s="316"/>
      <c r="C214" s="252" t="s">
        <v>1527</v>
      </c>
      <c r="D214" s="252"/>
      <c r="E214" s="252"/>
      <c r="F214" s="273">
        <v>1</v>
      </c>
      <c r="G214" s="311"/>
      <c r="H214" s="381" t="s">
        <v>1566</v>
      </c>
      <c r="I214" s="381"/>
      <c r="J214" s="381"/>
      <c r="K214" s="317"/>
    </row>
    <row r="215" spans="2:11" s="1" customFormat="1" ht="15" customHeight="1" x14ac:dyDescent="0.2">
      <c r="B215" s="316"/>
      <c r="C215" s="252"/>
      <c r="D215" s="252"/>
      <c r="E215" s="252"/>
      <c r="F215" s="273">
        <v>2</v>
      </c>
      <c r="G215" s="311"/>
      <c r="H215" s="381" t="s">
        <v>1567</v>
      </c>
      <c r="I215" s="381"/>
      <c r="J215" s="381"/>
      <c r="K215" s="317"/>
    </row>
    <row r="216" spans="2:11" s="1" customFormat="1" ht="15" customHeight="1" x14ac:dyDescent="0.2">
      <c r="B216" s="316"/>
      <c r="C216" s="252"/>
      <c r="D216" s="252"/>
      <c r="E216" s="252"/>
      <c r="F216" s="273">
        <v>3</v>
      </c>
      <c r="G216" s="311"/>
      <c r="H216" s="381" t="s">
        <v>1568</v>
      </c>
      <c r="I216" s="381"/>
      <c r="J216" s="381"/>
      <c r="K216" s="317"/>
    </row>
    <row r="217" spans="2:11" s="1" customFormat="1" ht="15" customHeight="1" x14ac:dyDescent="0.2">
      <c r="B217" s="316"/>
      <c r="C217" s="252"/>
      <c r="D217" s="252"/>
      <c r="E217" s="252"/>
      <c r="F217" s="273">
        <v>4</v>
      </c>
      <c r="G217" s="311"/>
      <c r="H217" s="381" t="s">
        <v>1569</v>
      </c>
      <c r="I217" s="381"/>
      <c r="J217" s="381"/>
      <c r="K217" s="317"/>
    </row>
    <row r="218" spans="2:11" s="1" customFormat="1" ht="12.75" customHeight="1" x14ac:dyDescent="0.2">
      <c r="B218" s="318"/>
      <c r="C218" s="319"/>
      <c r="D218" s="319"/>
      <c r="E218" s="319"/>
      <c r="F218" s="319"/>
      <c r="G218" s="319"/>
      <c r="H218" s="319"/>
      <c r="I218" s="319"/>
      <c r="J218" s="319"/>
      <c r="K218" s="320"/>
    </row>
  </sheetData>
  <sheetProtection formatCells="0" formatColumns="0" formatRows="0" insertColumns="0" insertRows="0" insertHyperlinks="0" deleteColumns="0" deleteRows="0" sort="0" autoFilter="0" pivotTables="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s>
  <pageMargins left="0.59027779999999996" right="0.59027779999999996" top="0.59027779999999996" bottom="0.59027779999999996" header="0" footer="0"/>
  <pageSetup paperSize="9" scale="77" fitToHeight="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1"/>
  <sheetViews>
    <sheetView showGridLines="0" topLeftCell="A73" workbookViewId="0">
      <selection activeCell="F98" sqref="F98"/>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93</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184</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609</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187</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ROUND(J85,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ROUND((SUM(BE85:BE90)),  2)</f>
        <v>0</v>
      </c>
      <c r="G35" s="34"/>
      <c r="H35" s="34"/>
      <c r="I35" s="124">
        <v>0.21</v>
      </c>
      <c r="J35" s="123">
        <f>ROUND(((SUM(BE85:BE90))*I35),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ROUND((SUM(BF85:BF90)),  2)</f>
        <v>0</v>
      </c>
      <c r="G36" s="34"/>
      <c r="H36" s="34"/>
      <c r="I36" s="124">
        <v>0.15</v>
      </c>
      <c r="J36" s="123">
        <f>ROUND(((SUM(BF85:BF90))*I36),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ROUND((SUM(BG85:BG90)),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ROUND((SUM(BH85:BH90)),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ROUND((SUM(BI85:BI90)),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184</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01.2 - Materíál dodávaný zadavatelem - NEOCEŇOVAT!</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žst. Omlenice</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J85</f>
        <v>0</v>
      </c>
      <c r="K63" s="36"/>
      <c r="L63" s="113"/>
      <c r="S63" s="34"/>
      <c r="T63" s="34"/>
      <c r="U63" s="34"/>
      <c r="V63" s="34"/>
      <c r="W63" s="34"/>
      <c r="X63" s="34"/>
      <c r="Y63" s="34"/>
      <c r="Z63" s="34"/>
      <c r="AA63" s="34"/>
      <c r="AB63" s="34"/>
      <c r="AC63" s="34"/>
      <c r="AD63" s="34"/>
      <c r="AE63" s="34"/>
      <c r="AU63" s="17" t="s">
        <v>192</v>
      </c>
    </row>
    <row r="64" spans="1:47" s="2" customFormat="1" ht="21.75" customHeight="1" x14ac:dyDescent="0.2">
      <c r="A64" s="34"/>
      <c r="B64" s="35"/>
      <c r="C64" s="36"/>
      <c r="D64" s="36"/>
      <c r="E64" s="36"/>
      <c r="F64" s="36"/>
      <c r="G64" s="36"/>
      <c r="H64" s="36"/>
      <c r="I64" s="36"/>
      <c r="J64" s="36"/>
      <c r="K64" s="36"/>
      <c r="L64" s="113"/>
      <c r="S64" s="34"/>
      <c r="T64" s="34"/>
      <c r="U64" s="34"/>
      <c r="V64" s="34"/>
      <c r="W64" s="34"/>
      <c r="X64" s="34"/>
      <c r="Y64" s="34"/>
      <c r="Z64" s="34"/>
      <c r="AA64" s="34"/>
      <c r="AB64" s="34"/>
      <c r="AC64" s="34"/>
      <c r="AD64" s="34"/>
      <c r="AE64" s="34"/>
    </row>
    <row r="65" spans="1:31" s="2" customFormat="1" ht="6.95" customHeight="1" x14ac:dyDescent="0.2">
      <c r="A65" s="34"/>
      <c r="B65" s="47"/>
      <c r="C65" s="48"/>
      <c r="D65" s="48"/>
      <c r="E65" s="48"/>
      <c r="F65" s="48"/>
      <c r="G65" s="48"/>
      <c r="H65" s="48"/>
      <c r="I65" s="48"/>
      <c r="J65" s="48"/>
      <c r="K65" s="48"/>
      <c r="L65" s="113"/>
      <c r="S65" s="34"/>
      <c r="T65" s="34"/>
      <c r="U65" s="34"/>
      <c r="V65" s="34"/>
      <c r="W65" s="34"/>
      <c r="X65" s="34"/>
      <c r="Y65" s="34"/>
      <c r="Z65" s="34"/>
      <c r="AA65" s="34"/>
      <c r="AB65" s="34"/>
      <c r="AC65" s="34"/>
      <c r="AD65" s="34"/>
      <c r="AE65" s="34"/>
    </row>
    <row r="69" spans="1:31" s="2" customFormat="1" ht="6.95" customHeight="1" x14ac:dyDescent="0.2">
      <c r="A69" s="34"/>
      <c r="B69" s="49"/>
      <c r="C69" s="50"/>
      <c r="D69" s="50"/>
      <c r="E69" s="50"/>
      <c r="F69" s="50"/>
      <c r="G69" s="50"/>
      <c r="H69" s="50"/>
      <c r="I69" s="50"/>
      <c r="J69" s="50"/>
      <c r="K69" s="50"/>
      <c r="L69" s="113"/>
      <c r="S69" s="34"/>
      <c r="T69" s="34"/>
      <c r="U69" s="34"/>
      <c r="V69" s="34"/>
      <c r="W69" s="34"/>
      <c r="X69" s="34"/>
      <c r="Y69" s="34"/>
      <c r="Z69" s="34"/>
      <c r="AA69" s="34"/>
      <c r="AB69" s="34"/>
      <c r="AC69" s="34"/>
      <c r="AD69" s="34"/>
      <c r="AE69" s="34"/>
    </row>
    <row r="70" spans="1:31" s="2" customFormat="1" ht="24.95" customHeight="1" x14ac:dyDescent="0.2">
      <c r="A70" s="34"/>
      <c r="B70" s="35"/>
      <c r="C70" s="23" t="s">
        <v>196</v>
      </c>
      <c r="D70" s="36"/>
      <c r="E70" s="36"/>
      <c r="F70" s="36"/>
      <c r="G70" s="36"/>
      <c r="H70" s="36"/>
      <c r="I70" s="36"/>
      <c r="J70" s="36"/>
      <c r="K70" s="36"/>
      <c r="L70" s="113"/>
      <c r="S70" s="34"/>
      <c r="T70" s="34"/>
      <c r="U70" s="34"/>
      <c r="V70" s="34"/>
      <c r="W70" s="34"/>
      <c r="X70" s="34"/>
      <c r="Y70" s="34"/>
      <c r="Z70" s="34"/>
      <c r="AA70" s="34"/>
      <c r="AB70" s="34"/>
      <c r="AC70" s="34"/>
      <c r="AD70" s="34"/>
      <c r="AE70" s="34"/>
    </row>
    <row r="71" spans="1:31" s="2" customFormat="1" ht="6.95" customHeight="1" x14ac:dyDescent="0.2">
      <c r="A71" s="34"/>
      <c r="B71" s="35"/>
      <c r="C71" s="36"/>
      <c r="D71" s="36"/>
      <c r="E71" s="36"/>
      <c r="F71" s="36"/>
      <c r="G71" s="36"/>
      <c r="H71" s="36"/>
      <c r="I71" s="36"/>
      <c r="J71" s="36"/>
      <c r="K71" s="36"/>
      <c r="L71" s="113"/>
      <c r="S71" s="34"/>
      <c r="T71" s="34"/>
      <c r="U71" s="34"/>
      <c r="V71" s="34"/>
      <c r="W71" s="34"/>
      <c r="X71" s="34"/>
      <c r="Y71" s="34"/>
      <c r="Z71" s="34"/>
      <c r="AA71" s="34"/>
      <c r="AB71" s="34"/>
      <c r="AC71" s="34"/>
      <c r="AD71" s="34"/>
      <c r="AE71" s="34"/>
    </row>
    <row r="72" spans="1:31" s="2" customFormat="1" ht="12" customHeight="1" x14ac:dyDescent="0.2">
      <c r="A72" s="34"/>
      <c r="B72" s="35"/>
      <c r="C72" s="29" t="s">
        <v>16</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ht="16.5" customHeight="1" x14ac:dyDescent="0.2">
      <c r="A73" s="34"/>
      <c r="B73" s="35"/>
      <c r="C73" s="36"/>
      <c r="D73" s="36"/>
      <c r="E73" s="367" t="str">
        <f>E7</f>
        <v>Oprava kolejí a výhybek v úseku H. Dvořiště - Velešín na trati Č. Budějovice - Summerau</v>
      </c>
      <c r="F73" s="368"/>
      <c r="G73" s="368"/>
      <c r="H73" s="368"/>
      <c r="I73" s="36"/>
      <c r="J73" s="36"/>
      <c r="K73" s="36"/>
      <c r="L73" s="113"/>
      <c r="S73" s="34"/>
      <c r="T73" s="34"/>
      <c r="U73" s="34"/>
      <c r="V73" s="34"/>
      <c r="W73" s="34"/>
      <c r="X73" s="34"/>
      <c r="Y73" s="34"/>
      <c r="Z73" s="34"/>
      <c r="AA73" s="34"/>
      <c r="AB73" s="34"/>
      <c r="AC73" s="34"/>
      <c r="AD73" s="34"/>
      <c r="AE73" s="34"/>
    </row>
    <row r="74" spans="1:31" s="1" customFormat="1" ht="12" customHeight="1" x14ac:dyDescent="0.2">
      <c r="B74" s="21"/>
      <c r="C74" s="29" t="s">
        <v>183</v>
      </c>
      <c r="D74" s="22"/>
      <c r="E74" s="22"/>
      <c r="F74" s="22"/>
      <c r="G74" s="22"/>
      <c r="H74" s="22"/>
      <c r="I74" s="22"/>
      <c r="J74" s="22"/>
      <c r="K74" s="22"/>
      <c r="L74" s="20"/>
    </row>
    <row r="75" spans="1:31" s="2" customFormat="1" ht="16.5" customHeight="1" x14ac:dyDescent="0.2">
      <c r="A75" s="34"/>
      <c r="B75" s="35"/>
      <c r="C75" s="36"/>
      <c r="D75" s="36"/>
      <c r="E75" s="367" t="s">
        <v>184</v>
      </c>
      <c r="F75" s="366"/>
      <c r="G75" s="366"/>
      <c r="H75" s="366"/>
      <c r="I75" s="36"/>
      <c r="J75" s="36"/>
      <c r="K75" s="36"/>
      <c r="L75" s="113"/>
      <c r="S75" s="34"/>
      <c r="T75" s="34"/>
      <c r="U75" s="34"/>
      <c r="V75" s="34"/>
      <c r="W75" s="34"/>
      <c r="X75" s="34"/>
      <c r="Y75" s="34"/>
      <c r="Z75" s="34"/>
      <c r="AA75" s="34"/>
      <c r="AB75" s="34"/>
      <c r="AC75" s="34"/>
      <c r="AD75" s="34"/>
      <c r="AE75" s="34"/>
    </row>
    <row r="76" spans="1:31" s="2" customFormat="1" ht="12" customHeight="1" x14ac:dyDescent="0.2">
      <c r="A76" s="34"/>
      <c r="B76" s="35"/>
      <c r="C76" s="29" t="s">
        <v>185</v>
      </c>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ht="16.5" customHeight="1" x14ac:dyDescent="0.2">
      <c r="A77" s="34"/>
      <c r="B77" s="35"/>
      <c r="C77" s="36"/>
      <c r="D77" s="36"/>
      <c r="E77" s="330" t="str">
        <f>E11</f>
        <v>SO 01.2 - Materíál dodávaný zadavatelem - NEOCEŇOVAT!</v>
      </c>
      <c r="F77" s="366"/>
      <c r="G77" s="366"/>
      <c r="H77" s="366"/>
      <c r="I77" s="36"/>
      <c r="J77" s="36"/>
      <c r="K77" s="36"/>
      <c r="L77" s="113"/>
      <c r="S77" s="34"/>
      <c r="T77" s="34"/>
      <c r="U77" s="34"/>
      <c r="V77" s="34"/>
      <c r="W77" s="34"/>
      <c r="X77" s="34"/>
      <c r="Y77" s="34"/>
      <c r="Z77" s="34"/>
      <c r="AA77" s="34"/>
      <c r="AB77" s="34"/>
      <c r="AC77" s="34"/>
      <c r="AD77" s="34"/>
      <c r="AE77" s="34"/>
    </row>
    <row r="78" spans="1:31" s="2" customFormat="1" ht="6.95" customHeight="1" x14ac:dyDescent="0.2">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22</v>
      </c>
      <c r="D79" s="36"/>
      <c r="E79" s="36"/>
      <c r="F79" s="27" t="str">
        <f>F14</f>
        <v>trať 196 dle JŘ, žst. Omlenice</v>
      </c>
      <c r="G79" s="36"/>
      <c r="H79" s="36"/>
      <c r="I79" s="29" t="s">
        <v>24</v>
      </c>
      <c r="J79" s="59" t="str">
        <f>IF(J14="","",J14)</f>
        <v>20. 1. 2021</v>
      </c>
      <c r="K79" s="36"/>
      <c r="L79" s="113"/>
      <c r="S79" s="34"/>
      <c r="T79" s="34"/>
      <c r="U79" s="34"/>
      <c r="V79" s="34"/>
      <c r="W79" s="34"/>
      <c r="X79" s="34"/>
      <c r="Y79" s="34"/>
      <c r="Z79" s="34"/>
      <c r="AA79" s="34"/>
      <c r="AB79" s="34"/>
      <c r="AC79" s="34"/>
      <c r="AD79" s="34"/>
      <c r="AE79" s="34"/>
    </row>
    <row r="80" spans="1:31" s="2" customFormat="1" ht="6.95" customHeight="1" x14ac:dyDescent="0.2">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5.2" customHeight="1" x14ac:dyDescent="0.2">
      <c r="A81" s="34"/>
      <c r="B81" s="35"/>
      <c r="C81" s="29" t="s">
        <v>26</v>
      </c>
      <c r="D81" s="36"/>
      <c r="E81" s="36"/>
      <c r="F81" s="27" t="str">
        <f>E17</f>
        <v xml:space="preserve">Správa železnic, s. o., OŘ Plzeň </v>
      </c>
      <c r="G81" s="36"/>
      <c r="H81" s="36"/>
      <c r="I81" s="29" t="s">
        <v>34</v>
      </c>
      <c r="J81" s="32" t="str">
        <f>E23</f>
        <v xml:space="preserve"> </v>
      </c>
      <c r="K81" s="36"/>
      <c r="L81" s="113"/>
      <c r="S81" s="34"/>
      <c r="T81" s="34"/>
      <c r="U81" s="34"/>
      <c r="V81" s="34"/>
      <c r="W81" s="34"/>
      <c r="X81" s="34"/>
      <c r="Y81" s="34"/>
      <c r="Z81" s="34"/>
      <c r="AA81" s="34"/>
      <c r="AB81" s="34"/>
      <c r="AC81" s="34"/>
      <c r="AD81" s="34"/>
      <c r="AE81" s="34"/>
    </row>
    <row r="82" spans="1:65" s="2" customFormat="1" ht="15.2" customHeight="1" x14ac:dyDescent="0.2">
      <c r="A82" s="34"/>
      <c r="B82" s="35"/>
      <c r="C82" s="29" t="s">
        <v>32</v>
      </c>
      <c r="D82" s="36"/>
      <c r="E82" s="36"/>
      <c r="F82" s="27" t="str">
        <f>IF(E20="","",E20)</f>
        <v>Vyplň údaj</v>
      </c>
      <c r="G82" s="36"/>
      <c r="H82" s="36"/>
      <c r="I82" s="29" t="s">
        <v>38</v>
      </c>
      <c r="J82" s="32" t="str">
        <f>E26</f>
        <v>Libor Brabenec</v>
      </c>
      <c r="K82" s="36"/>
      <c r="L82" s="113"/>
      <c r="S82" s="34"/>
      <c r="T82" s="34"/>
      <c r="U82" s="34"/>
      <c r="V82" s="34"/>
      <c r="W82" s="34"/>
      <c r="X82" s="34"/>
      <c r="Y82" s="34"/>
      <c r="Z82" s="34"/>
      <c r="AA82" s="34"/>
      <c r="AB82" s="34"/>
      <c r="AC82" s="34"/>
      <c r="AD82" s="34"/>
      <c r="AE82" s="34"/>
    </row>
    <row r="83" spans="1:65" s="2" customFormat="1" ht="10.3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11" customFormat="1" ht="29.25" customHeight="1" x14ac:dyDescent="0.2">
      <c r="A84" s="151"/>
      <c r="B84" s="152"/>
      <c r="C84" s="153" t="s">
        <v>197</v>
      </c>
      <c r="D84" s="154" t="s">
        <v>61</v>
      </c>
      <c r="E84" s="154" t="s">
        <v>57</v>
      </c>
      <c r="F84" s="154" t="s">
        <v>58</v>
      </c>
      <c r="G84" s="154" t="s">
        <v>198</v>
      </c>
      <c r="H84" s="154" t="s">
        <v>199</v>
      </c>
      <c r="I84" s="154" t="s">
        <v>200</v>
      </c>
      <c r="J84" s="154" t="s">
        <v>191</v>
      </c>
      <c r="K84" s="155" t="s">
        <v>201</v>
      </c>
      <c r="L84" s="156"/>
      <c r="M84" s="68" t="s">
        <v>35</v>
      </c>
      <c r="N84" s="69" t="s">
        <v>46</v>
      </c>
      <c r="O84" s="69" t="s">
        <v>202</v>
      </c>
      <c r="P84" s="69" t="s">
        <v>203</v>
      </c>
      <c r="Q84" s="69" t="s">
        <v>204</v>
      </c>
      <c r="R84" s="69" t="s">
        <v>205</v>
      </c>
      <c r="S84" s="69" t="s">
        <v>206</v>
      </c>
      <c r="T84" s="70" t="s">
        <v>207</v>
      </c>
      <c r="U84" s="151"/>
      <c r="V84" s="151"/>
      <c r="W84" s="151"/>
      <c r="X84" s="151"/>
      <c r="Y84" s="151"/>
      <c r="Z84" s="151"/>
      <c r="AA84" s="151"/>
      <c r="AB84" s="151"/>
      <c r="AC84" s="151"/>
      <c r="AD84" s="151"/>
      <c r="AE84" s="151"/>
    </row>
    <row r="85" spans="1:65" s="2" customFormat="1" ht="22.9" customHeight="1" x14ac:dyDescent="0.25">
      <c r="A85" s="34"/>
      <c r="B85" s="35"/>
      <c r="C85" s="75" t="s">
        <v>208</v>
      </c>
      <c r="D85" s="36"/>
      <c r="E85" s="36"/>
      <c r="F85" s="36"/>
      <c r="G85" s="36"/>
      <c r="H85" s="36"/>
      <c r="I85" s="36"/>
      <c r="J85" s="157">
        <f>BK85</f>
        <v>0</v>
      </c>
      <c r="K85" s="36"/>
      <c r="L85" s="39"/>
      <c r="M85" s="71"/>
      <c r="N85" s="158"/>
      <c r="O85" s="72"/>
      <c r="P85" s="159">
        <f>SUM(P86:P90)</f>
        <v>0</v>
      </c>
      <c r="Q85" s="72"/>
      <c r="R85" s="159">
        <f>SUM(R86:R90)</f>
        <v>0</v>
      </c>
      <c r="S85" s="72"/>
      <c r="T85" s="160">
        <f>SUM(T86:T90)</f>
        <v>0</v>
      </c>
      <c r="U85" s="34"/>
      <c r="V85" s="34"/>
      <c r="W85" s="34"/>
      <c r="X85" s="34"/>
      <c r="Y85" s="34"/>
      <c r="Z85" s="34"/>
      <c r="AA85" s="34"/>
      <c r="AB85" s="34"/>
      <c r="AC85" s="34"/>
      <c r="AD85" s="34"/>
      <c r="AE85" s="34"/>
      <c r="AT85" s="17" t="s">
        <v>75</v>
      </c>
      <c r="AU85" s="17" t="s">
        <v>192</v>
      </c>
      <c r="BK85" s="161">
        <f>SUM(BK86:BK90)</f>
        <v>0</v>
      </c>
    </row>
    <row r="86" spans="1:65" s="2" customFormat="1" ht="16.5" customHeight="1" x14ac:dyDescent="0.2">
      <c r="A86" s="34"/>
      <c r="B86" s="35"/>
      <c r="C86" s="162" t="s">
        <v>83</v>
      </c>
      <c r="D86" s="162" t="s">
        <v>209</v>
      </c>
      <c r="E86" s="163" t="s">
        <v>610</v>
      </c>
      <c r="F86" s="164" t="s">
        <v>611</v>
      </c>
      <c r="G86" s="165" t="s">
        <v>402</v>
      </c>
      <c r="H86" s="166">
        <v>62.4</v>
      </c>
      <c r="I86" s="321">
        <v>0</v>
      </c>
      <c r="J86" s="168">
        <f>ROUND(I86*H86,2)</f>
        <v>0</v>
      </c>
      <c r="K86" s="164" t="s">
        <v>213</v>
      </c>
      <c r="L86" s="169"/>
      <c r="M86" s="170" t="s">
        <v>35</v>
      </c>
      <c r="N86" s="171" t="s">
        <v>47</v>
      </c>
      <c r="O86" s="64"/>
      <c r="P86" s="172">
        <f>O86*H86</f>
        <v>0</v>
      </c>
      <c r="Q86" s="172">
        <v>0</v>
      </c>
      <c r="R86" s="172">
        <f>Q86*H86</f>
        <v>0</v>
      </c>
      <c r="S86" s="172">
        <v>0</v>
      </c>
      <c r="T86" s="173">
        <f>S86*H86</f>
        <v>0</v>
      </c>
      <c r="U86" s="34"/>
      <c r="V86" s="34"/>
      <c r="W86" s="34"/>
      <c r="X86" s="34"/>
      <c r="Y86" s="34"/>
      <c r="Z86" s="34"/>
      <c r="AA86" s="34"/>
      <c r="AB86" s="34"/>
      <c r="AC86" s="34"/>
      <c r="AD86" s="34"/>
      <c r="AE86" s="34"/>
      <c r="AR86" s="174" t="s">
        <v>214</v>
      </c>
      <c r="AT86" s="174" t="s">
        <v>209</v>
      </c>
      <c r="AU86" s="174" t="s">
        <v>76</v>
      </c>
      <c r="AY86" s="17" t="s">
        <v>215</v>
      </c>
      <c r="BE86" s="175">
        <f>IF(N86="základní",J86,0)</f>
        <v>0</v>
      </c>
      <c r="BF86" s="175">
        <f>IF(N86="snížená",J86,0)</f>
        <v>0</v>
      </c>
      <c r="BG86" s="175">
        <f>IF(N86="zákl. přenesená",J86,0)</f>
        <v>0</v>
      </c>
      <c r="BH86" s="175">
        <f>IF(N86="sníž. přenesená",J86,0)</f>
        <v>0</v>
      </c>
      <c r="BI86" s="175">
        <f>IF(N86="nulová",J86,0)</f>
        <v>0</v>
      </c>
      <c r="BJ86" s="17" t="s">
        <v>83</v>
      </c>
      <c r="BK86" s="175">
        <f>ROUND(I86*H86,2)</f>
        <v>0</v>
      </c>
      <c r="BL86" s="17" t="s">
        <v>216</v>
      </c>
      <c r="BM86" s="174" t="s">
        <v>612</v>
      </c>
    </row>
    <row r="87" spans="1:65" s="2" customFormat="1" ht="39" x14ac:dyDescent="0.2">
      <c r="A87" s="34"/>
      <c r="B87" s="35"/>
      <c r="C87" s="36"/>
      <c r="D87" s="176" t="s">
        <v>218</v>
      </c>
      <c r="E87" s="36"/>
      <c r="F87" s="177" t="s">
        <v>613</v>
      </c>
      <c r="G87" s="36"/>
      <c r="H87" s="36"/>
      <c r="I87" s="178"/>
      <c r="J87" s="36"/>
      <c r="K87" s="36"/>
      <c r="L87" s="39"/>
      <c r="M87" s="179"/>
      <c r="N87" s="180"/>
      <c r="O87" s="64"/>
      <c r="P87" s="64"/>
      <c r="Q87" s="64"/>
      <c r="R87" s="64"/>
      <c r="S87" s="64"/>
      <c r="T87" s="65"/>
      <c r="U87" s="34"/>
      <c r="V87" s="34"/>
      <c r="W87" s="34"/>
      <c r="X87" s="34"/>
      <c r="Y87" s="34"/>
      <c r="Z87" s="34"/>
      <c r="AA87" s="34"/>
      <c r="AB87" s="34"/>
      <c r="AC87" s="34"/>
      <c r="AD87" s="34"/>
      <c r="AE87" s="34"/>
      <c r="AT87" s="17" t="s">
        <v>218</v>
      </c>
      <c r="AU87" s="17" t="s">
        <v>76</v>
      </c>
    </row>
    <row r="88" spans="1:65" s="12" customFormat="1" x14ac:dyDescent="0.2">
      <c r="B88" s="181"/>
      <c r="C88" s="182"/>
      <c r="D88" s="176" t="s">
        <v>220</v>
      </c>
      <c r="E88" s="183" t="s">
        <v>35</v>
      </c>
      <c r="F88" s="184" t="s">
        <v>614</v>
      </c>
      <c r="G88" s="182"/>
      <c r="H88" s="185">
        <v>37</v>
      </c>
      <c r="I88" s="186"/>
      <c r="J88" s="182"/>
      <c r="K88" s="182"/>
      <c r="L88" s="187"/>
      <c r="M88" s="188"/>
      <c r="N88" s="189"/>
      <c r="O88" s="189"/>
      <c r="P88" s="189"/>
      <c r="Q88" s="189"/>
      <c r="R88" s="189"/>
      <c r="S88" s="189"/>
      <c r="T88" s="190"/>
      <c r="AT88" s="191" t="s">
        <v>220</v>
      </c>
      <c r="AU88" s="191" t="s">
        <v>76</v>
      </c>
      <c r="AV88" s="12" t="s">
        <v>85</v>
      </c>
      <c r="AW88" s="12" t="s">
        <v>37</v>
      </c>
      <c r="AX88" s="12" t="s">
        <v>76</v>
      </c>
      <c r="AY88" s="191" t="s">
        <v>215</v>
      </c>
    </row>
    <row r="89" spans="1:65" s="12" customFormat="1" x14ac:dyDescent="0.2">
      <c r="B89" s="181"/>
      <c r="C89" s="182"/>
      <c r="D89" s="176" t="s">
        <v>220</v>
      </c>
      <c r="E89" s="183" t="s">
        <v>35</v>
      </c>
      <c r="F89" s="184" t="s">
        <v>615</v>
      </c>
      <c r="G89" s="182"/>
      <c r="H89" s="185">
        <v>25.4</v>
      </c>
      <c r="I89" s="186"/>
      <c r="J89" s="182"/>
      <c r="K89" s="182"/>
      <c r="L89" s="187"/>
      <c r="M89" s="188"/>
      <c r="N89" s="189"/>
      <c r="O89" s="189"/>
      <c r="P89" s="189"/>
      <c r="Q89" s="189"/>
      <c r="R89" s="189"/>
      <c r="S89" s="189"/>
      <c r="T89" s="190"/>
      <c r="AT89" s="191" t="s">
        <v>220</v>
      </c>
      <c r="AU89" s="191" t="s">
        <v>76</v>
      </c>
      <c r="AV89" s="12" t="s">
        <v>85</v>
      </c>
      <c r="AW89" s="12" t="s">
        <v>37</v>
      </c>
      <c r="AX89" s="12" t="s">
        <v>76</v>
      </c>
      <c r="AY89" s="191" t="s">
        <v>215</v>
      </c>
    </row>
    <row r="90" spans="1:65" s="14" customFormat="1" x14ac:dyDescent="0.2">
      <c r="B90" s="220"/>
      <c r="C90" s="221"/>
      <c r="D90" s="176" t="s">
        <v>220</v>
      </c>
      <c r="E90" s="222" t="s">
        <v>35</v>
      </c>
      <c r="F90" s="223" t="s">
        <v>616</v>
      </c>
      <c r="G90" s="221"/>
      <c r="H90" s="224">
        <v>62.4</v>
      </c>
      <c r="I90" s="225"/>
      <c r="J90" s="221"/>
      <c r="K90" s="221"/>
      <c r="L90" s="226"/>
      <c r="M90" s="227"/>
      <c r="N90" s="228"/>
      <c r="O90" s="228"/>
      <c r="P90" s="228"/>
      <c r="Q90" s="228"/>
      <c r="R90" s="228"/>
      <c r="S90" s="228"/>
      <c r="T90" s="229"/>
      <c r="AT90" s="230" t="s">
        <v>220</v>
      </c>
      <c r="AU90" s="230" t="s">
        <v>76</v>
      </c>
      <c r="AV90" s="14" t="s">
        <v>216</v>
      </c>
      <c r="AW90" s="14" t="s">
        <v>37</v>
      </c>
      <c r="AX90" s="14" t="s">
        <v>83</v>
      </c>
      <c r="AY90" s="230" t="s">
        <v>215</v>
      </c>
    </row>
    <row r="91" spans="1:65" s="2" customFormat="1" ht="6.95" customHeight="1" x14ac:dyDescent="0.2">
      <c r="A91" s="34"/>
      <c r="B91" s="47"/>
      <c r="C91" s="48"/>
      <c r="D91" s="48"/>
      <c r="E91" s="48"/>
      <c r="F91" s="48"/>
      <c r="G91" s="48"/>
      <c r="H91" s="48"/>
      <c r="I91" s="48"/>
      <c r="J91" s="48"/>
      <c r="K91" s="48"/>
      <c r="L91" s="39"/>
      <c r="M91" s="34"/>
      <c r="O91" s="34"/>
      <c r="P91" s="34"/>
      <c r="Q91" s="34"/>
      <c r="R91" s="34"/>
      <c r="S91" s="34"/>
      <c r="T91" s="34"/>
      <c r="U91" s="34"/>
      <c r="V91" s="34"/>
      <c r="W91" s="34"/>
      <c r="X91" s="34"/>
      <c r="Y91" s="34"/>
      <c r="Z91" s="34"/>
      <c r="AA91" s="34"/>
      <c r="AB91" s="34"/>
      <c r="AC91" s="34"/>
      <c r="AD91" s="34"/>
      <c r="AE91" s="34"/>
    </row>
  </sheetData>
  <sheetProtection algorithmName="SHA-512" hashValue="UmkuwfuE1jCjyOu2/L+xEWb/wUA+6y4kcegtixwgqZkCvzYX2FRV6pOMeNXoKVoyCcs3Cqk9sUyiGGkBPFD8pg==" saltValue="/s3aED04qCuccpk423pgNfGJV5XP3GUzyjQCrpvSey1FOrr127RjpKK0aWnVo4qEeQs1Znd/WeeJSAVmvhj2Ug==" spinCount="100000" sheet="1" objects="1" scenarios="1" formatColumns="0" formatRows="0" autoFilter="0"/>
  <autoFilter ref="C84:K90"/>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73"/>
  <sheetViews>
    <sheetView showGridLines="0"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98</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617</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618</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187</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ROUND((SUM(BE88:BE272)),  2)</f>
        <v>0</v>
      </c>
      <c r="G35" s="34"/>
      <c r="H35" s="34"/>
      <c r="I35" s="124">
        <v>0.21</v>
      </c>
      <c r="J35" s="123">
        <f>ROUND(((SUM(BE88:BE272))*I35),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ROUND((SUM(BF88:BF272)),  2)</f>
        <v>0</v>
      </c>
      <c r="G36" s="34"/>
      <c r="H36" s="34"/>
      <c r="I36" s="124">
        <v>0.15</v>
      </c>
      <c r="J36" s="123">
        <f>ROUND(((SUM(BF88:BF272))*I36),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ROUND((SUM(BG88:BG272)),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ROUND((SUM(BH88:BH272)),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ROUND((SUM(BI88:BI272)),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617</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02.1 - Železniční svršek</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žst. Omlenice</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192</v>
      </c>
    </row>
    <row r="64" spans="1:47" s="9" customFormat="1" ht="24.95" customHeight="1" x14ac:dyDescent="0.2">
      <c r="B64" s="140"/>
      <c r="C64" s="141"/>
      <c r="D64" s="142" t="s">
        <v>193</v>
      </c>
      <c r="E64" s="143"/>
      <c r="F64" s="143"/>
      <c r="G64" s="143"/>
      <c r="H64" s="143"/>
      <c r="I64" s="143"/>
      <c r="J64" s="144">
        <f>J158</f>
        <v>0</v>
      </c>
      <c r="K64" s="141"/>
      <c r="L64" s="145"/>
    </row>
    <row r="65" spans="1:31" s="10" customFormat="1" ht="19.899999999999999" customHeight="1" x14ac:dyDescent="0.2">
      <c r="B65" s="146"/>
      <c r="C65" s="97"/>
      <c r="D65" s="147" t="s">
        <v>194</v>
      </c>
      <c r="E65" s="148"/>
      <c r="F65" s="148"/>
      <c r="G65" s="148"/>
      <c r="H65" s="148"/>
      <c r="I65" s="148"/>
      <c r="J65" s="149">
        <f>J159</f>
        <v>0</v>
      </c>
      <c r="K65" s="97"/>
      <c r="L65" s="150"/>
    </row>
    <row r="66" spans="1:31" s="9" customFormat="1" ht="24.95" customHeight="1" x14ac:dyDescent="0.2">
      <c r="B66" s="140"/>
      <c r="C66" s="141"/>
      <c r="D66" s="142" t="s">
        <v>195</v>
      </c>
      <c r="E66" s="143"/>
      <c r="F66" s="143"/>
      <c r="G66" s="143"/>
      <c r="H66" s="143"/>
      <c r="I66" s="143"/>
      <c r="J66" s="144">
        <f>J219</f>
        <v>0</v>
      </c>
      <c r="K66" s="141"/>
      <c r="L66" s="145"/>
    </row>
    <row r="67" spans="1:31" s="2" customFormat="1" ht="21.75" customHeight="1" x14ac:dyDescent="0.2">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customHeight="1" x14ac:dyDescent="0.2">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ht="6.95" customHeight="1" x14ac:dyDescent="0.2">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x14ac:dyDescent="0.2">
      <c r="A73" s="34"/>
      <c r="B73" s="35"/>
      <c r="C73" s="23" t="s">
        <v>196</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x14ac:dyDescent="0.2">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x14ac:dyDescent="0.2">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x14ac:dyDescent="0.2">
      <c r="A76" s="34"/>
      <c r="B76" s="35"/>
      <c r="C76" s="36"/>
      <c r="D76" s="36"/>
      <c r="E76" s="367" t="str">
        <f>E7</f>
        <v>Oprava kolejí a výhybek v úseku H. Dvořiště - Velešín na trati Č. Budějovice - Summerau</v>
      </c>
      <c r="F76" s="368"/>
      <c r="G76" s="368"/>
      <c r="H76" s="368"/>
      <c r="I76" s="36"/>
      <c r="J76" s="36"/>
      <c r="K76" s="36"/>
      <c r="L76" s="113"/>
      <c r="S76" s="34"/>
      <c r="T76" s="34"/>
      <c r="U76" s="34"/>
      <c r="V76" s="34"/>
      <c r="W76" s="34"/>
      <c r="X76" s="34"/>
      <c r="Y76" s="34"/>
      <c r="Z76" s="34"/>
      <c r="AA76" s="34"/>
      <c r="AB76" s="34"/>
      <c r="AC76" s="34"/>
      <c r="AD76" s="34"/>
      <c r="AE76" s="34"/>
    </row>
    <row r="77" spans="1:31" s="1" customFormat="1" ht="12" customHeight="1" x14ac:dyDescent="0.2">
      <c r="B77" s="21"/>
      <c r="C77" s="29" t="s">
        <v>183</v>
      </c>
      <c r="D77" s="22"/>
      <c r="E77" s="22"/>
      <c r="F77" s="22"/>
      <c r="G77" s="22"/>
      <c r="H77" s="22"/>
      <c r="I77" s="22"/>
      <c r="J77" s="22"/>
      <c r="K77" s="22"/>
      <c r="L77" s="20"/>
    </row>
    <row r="78" spans="1:31" s="2" customFormat="1" ht="16.5" customHeight="1" x14ac:dyDescent="0.2">
      <c r="A78" s="34"/>
      <c r="B78" s="35"/>
      <c r="C78" s="36"/>
      <c r="D78" s="36"/>
      <c r="E78" s="367" t="s">
        <v>617</v>
      </c>
      <c r="F78" s="366"/>
      <c r="G78" s="366"/>
      <c r="H78" s="36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185</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x14ac:dyDescent="0.2">
      <c r="A80" s="34"/>
      <c r="B80" s="35"/>
      <c r="C80" s="36"/>
      <c r="D80" s="36"/>
      <c r="E80" s="330" t="str">
        <f>E11</f>
        <v>SO 02.1 - Železniční svršek</v>
      </c>
      <c r="F80" s="366"/>
      <c r="G80" s="366"/>
      <c r="H80" s="366"/>
      <c r="I80" s="36"/>
      <c r="J80" s="36"/>
      <c r="K80" s="36"/>
      <c r="L80" s="113"/>
      <c r="S80" s="34"/>
      <c r="T80" s="34"/>
      <c r="U80" s="34"/>
      <c r="V80" s="34"/>
      <c r="W80" s="34"/>
      <c r="X80" s="34"/>
      <c r="Y80" s="34"/>
      <c r="Z80" s="34"/>
      <c r="AA80" s="34"/>
      <c r="AB80" s="34"/>
      <c r="AC80" s="34"/>
      <c r="AD80" s="34"/>
      <c r="AE80" s="34"/>
    </row>
    <row r="81" spans="1:65" s="2" customFormat="1" ht="6.95" customHeight="1" x14ac:dyDescent="0.2">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x14ac:dyDescent="0.2">
      <c r="A82" s="34"/>
      <c r="B82" s="35"/>
      <c r="C82" s="29" t="s">
        <v>22</v>
      </c>
      <c r="D82" s="36"/>
      <c r="E82" s="36"/>
      <c r="F82" s="27" t="str">
        <f>F14</f>
        <v>trať 196 dle JŘ, žst. Omlenice</v>
      </c>
      <c r="G82" s="36"/>
      <c r="H82" s="36"/>
      <c r="I82" s="29" t="s">
        <v>24</v>
      </c>
      <c r="J82" s="59" t="str">
        <f>IF(J14="","",J14)</f>
        <v>20. 1. 2021</v>
      </c>
      <c r="K82" s="36"/>
      <c r="L82" s="113"/>
      <c r="S82" s="34"/>
      <c r="T82" s="34"/>
      <c r="U82" s="34"/>
      <c r="V82" s="34"/>
      <c r="W82" s="34"/>
      <c r="X82" s="34"/>
      <c r="Y82" s="34"/>
      <c r="Z82" s="34"/>
      <c r="AA82" s="34"/>
      <c r="AB82" s="34"/>
      <c r="AC82" s="34"/>
      <c r="AD82" s="34"/>
      <c r="AE82" s="34"/>
    </row>
    <row r="83" spans="1:65" s="2" customFormat="1" ht="6.9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x14ac:dyDescent="0.2">
      <c r="A84" s="34"/>
      <c r="B84" s="35"/>
      <c r="C84" s="29" t="s">
        <v>26</v>
      </c>
      <c r="D84" s="36"/>
      <c r="E84" s="36"/>
      <c r="F84" s="27" t="str">
        <f>E17</f>
        <v xml:space="preserve">Správa železnic, s. o.,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5.2" customHeight="1" x14ac:dyDescent="0.2">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ht="10.35" customHeight="1" x14ac:dyDescent="0.2">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x14ac:dyDescent="0.2">
      <c r="A87" s="151"/>
      <c r="B87" s="152"/>
      <c r="C87" s="153" t="s">
        <v>197</v>
      </c>
      <c r="D87" s="154" t="s">
        <v>61</v>
      </c>
      <c r="E87" s="154" t="s">
        <v>57</v>
      </c>
      <c r="F87" s="154" t="s">
        <v>58</v>
      </c>
      <c r="G87" s="154" t="s">
        <v>198</v>
      </c>
      <c r="H87" s="154" t="s">
        <v>199</v>
      </c>
      <c r="I87" s="154" t="s">
        <v>200</v>
      </c>
      <c r="J87" s="154" t="s">
        <v>191</v>
      </c>
      <c r="K87" s="155" t="s">
        <v>201</v>
      </c>
      <c r="L87" s="156"/>
      <c r="M87" s="68" t="s">
        <v>35</v>
      </c>
      <c r="N87" s="69" t="s">
        <v>46</v>
      </c>
      <c r="O87" s="69" t="s">
        <v>202</v>
      </c>
      <c r="P87" s="69" t="s">
        <v>203</v>
      </c>
      <c r="Q87" s="69" t="s">
        <v>204</v>
      </c>
      <c r="R87" s="69" t="s">
        <v>205</v>
      </c>
      <c r="S87" s="69" t="s">
        <v>206</v>
      </c>
      <c r="T87" s="70" t="s">
        <v>207</v>
      </c>
      <c r="U87" s="151"/>
      <c r="V87" s="151"/>
      <c r="W87" s="151"/>
      <c r="X87" s="151"/>
      <c r="Y87" s="151"/>
      <c r="Z87" s="151"/>
      <c r="AA87" s="151"/>
      <c r="AB87" s="151"/>
      <c r="AC87" s="151"/>
      <c r="AD87" s="151"/>
      <c r="AE87" s="151"/>
    </row>
    <row r="88" spans="1:65" s="2" customFormat="1" ht="22.9" customHeight="1" x14ac:dyDescent="0.25">
      <c r="A88" s="34"/>
      <c r="B88" s="35"/>
      <c r="C88" s="75" t="s">
        <v>208</v>
      </c>
      <c r="D88" s="36"/>
      <c r="E88" s="36"/>
      <c r="F88" s="36"/>
      <c r="G88" s="36"/>
      <c r="H88" s="36"/>
      <c r="I88" s="36"/>
      <c r="J88" s="157">
        <f>BK88</f>
        <v>0</v>
      </c>
      <c r="K88" s="36"/>
      <c r="L88" s="39"/>
      <c r="M88" s="71"/>
      <c r="N88" s="158"/>
      <c r="O88" s="72"/>
      <c r="P88" s="159">
        <f>P89+SUM(P90:P158)+P219</f>
        <v>0</v>
      </c>
      <c r="Q88" s="72"/>
      <c r="R88" s="159">
        <f>R89+SUM(R90:R158)+R219</f>
        <v>108.06188</v>
      </c>
      <c r="S88" s="72"/>
      <c r="T88" s="160">
        <f>T89+SUM(T90:T158)+T219</f>
        <v>0</v>
      </c>
      <c r="U88" s="34"/>
      <c r="V88" s="34"/>
      <c r="W88" s="34"/>
      <c r="X88" s="34"/>
      <c r="Y88" s="34"/>
      <c r="Z88" s="34"/>
      <c r="AA88" s="34"/>
      <c r="AB88" s="34"/>
      <c r="AC88" s="34"/>
      <c r="AD88" s="34"/>
      <c r="AE88" s="34"/>
      <c r="AT88" s="17" t="s">
        <v>75</v>
      </c>
      <c r="AU88" s="17" t="s">
        <v>192</v>
      </c>
      <c r="BK88" s="161">
        <f>BK89+SUM(BK90:BK158)+BK219</f>
        <v>0</v>
      </c>
    </row>
    <row r="89" spans="1:65" s="2" customFormat="1" ht="16.5" customHeight="1" x14ac:dyDescent="0.2">
      <c r="A89" s="34"/>
      <c r="B89" s="35"/>
      <c r="C89" s="162" t="s">
        <v>83</v>
      </c>
      <c r="D89" s="162" t="s">
        <v>209</v>
      </c>
      <c r="E89" s="163" t="s">
        <v>210</v>
      </c>
      <c r="F89" s="164" t="s">
        <v>211</v>
      </c>
      <c r="G89" s="165" t="s">
        <v>212</v>
      </c>
      <c r="H89" s="166">
        <v>6</v>
      </c>
      <c r="I89" s="167"/>
      <c r="J89" s="168">
        <f>ROUND(I89*H89,2)</f>
        <v>0</v>
      </c>
      <c r="K89" s="164" t="s">
        <v>213</v>
      </c>
      <c r="L89" s="169"/>
      <c r="M89" s="170" t="s">
        <v>35</v>
      </c>
      <c r="N89" s="171" t="s">
        <v>47</v>
      </c>
      <c r="O89" s="64"/>
      <c r="P89" s="172">
        <f>O89*H89</f>
        <v>0</v>
      </c>
      <c r="Q89" s="172">
        <v>9.7000000000000003E-2</v>
      </c>
      <c r="R89" s="172">
        <f>Q89*H89</f>
        <v>0.58200000000000007</v>
      </c>
      <c r="S89" s="172">
        <v>0</v>
      </c>
      <c r="T89" s="173">
        <f>S89*H89</f>
        <v>0</v>
      </c>
      <c r="U89" s="34"/>
      <c r="V89" s="34"/>
      <c r="W89" s="34"/>
      <c r="X89" s="34"/>
      <c r="Y89" s="34"/>
      <c r="Z89" s="34"/>
      <c r="AA89" s="34"/>
      <c r="AB89" s="34"/>
      <c r="AC89" s="34"/>
      <c r="AD89" s="34"/>
      <c r="AE89" s="34"/>
      <c r="AR89" s="174" t="s">
        <v>214</v>
      </c>
      <c r="AT89" s="174" t="s">
        <v>209</v>
      </c>
      <c r="AU89" s="174" t="s">
        <v>76</v>
      </c>
      <c r="AY89" s="17" t="s">
        <v>215</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216</v>
      </c>
      <c r="BM89" s="174" t="s">
        <v>217</v>
      </c>
    </row>
    <row r="90" spans="1:65" s="2" customFormat="1" ht="39" x14ac:dyDescent="0.2">
      <c r="A90" s="34"/>
      <c r="B90" s="35"/>
      <c r="C90" s="36"/>
      <c r="D90" s="176" t="s">
        <v>218</v>
      </c>
      <c r="E90" s="36"/>
      <c r="F90" s="177" t="s">
        <v>619</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218</v>
      </c>
      <c r="AU90" s="17" t="s">
        <v>76</v>
      </c>
    </row>
    <row r="91" spans="1:65" s="12" customFormat="1" x14ac:dyDescent="0.2">
      <c r="B91" s="181"/>
      <c r="C91" s="182"/>
      <c r="D91" s="176" t="s">
        <v>220</v>
      </c>
      <c r="E91" s="183" t="s">
        <v>35</v>
      </c>
      <c r="F91" s="184" t="s">
        <v>620</v>
      </c>
      <c r="G91" s="182"/>
      <c r="H91" s="185">
        <v>6</v>
      </c>
      <c r="I91" s="186"/>
      <c r="J91" s="182"/>
      <c r="K91" s="182"/>
      <c r="L91" s="187"/>
      <c r="M91" s="188"/>
      <c r="N91" s="189"/>
      <c r="O91" s="189"/>
      <c r="P91" s="189"/>
      <c r="Q91" s="189"/>
      <c r="R91" s="189"/>
      <c r="S91" s="189"/>
      <c r="T91" s="190"/>
      <c r="AT91" s="191" t="s">
        <v>220</v>
      </c>
      <c r="AU91" s="191" t="s">
        <v>76</v>
      </c>
      <c r="AV91" s="12" t="s">
        <v>85</v>
      </c>
      <c r="AW91" s="12" t="s">
        <v>37</v>
      </c>
      <c r="AX91" s="12" t="s">
        <v>83</v>
      </c>
      <c r="AY91" s="191" t="s">
        <v>215</v>
      </c>
    </row>
    <row r="92" spans="1:65" s="2" customFormat="1" ht="16.5" customHeight="1" x14ac:dyDescent="0.2">
      <c r="A92" s="34"/>
      <c r="B92" s="35"/>
      <c r="C92" s="162" t="s">
        <v>85</v>
      </c>
      <c r="D92" s="162" t="s">
        <v>209</v>
      </c>
      <c r="E92" s="163" t="s">
        <v>222</v>
      </c>
      <c r="F92" s="164" t="s">
        <v>223</v>
      </c>
      <c r="G92" s="165" t="s">
        <v>212</v>
      </c>
      <c r="H92" s="166">
        <v>10</v>
      </c>
      <c r="I92" s="167"/>
      <c r="J92" s="168">
        <f>ROUND(I92*H92,2)</f>
        <v>0</v>
      </c>
      <c r="K92" s="164" t="s">
        <v>213</v>
      </c>
      <c r="L92" s="169"/>
      <c r="M92" s="170" t="s">
        <v>35</v>
      </c>
      <c r="N92" s="171" t="s">
        <v>47</v>
      </c>
      <c r="O92" s="64"/>
      <c r="P92" s="172">
        <f>O92*H92</f>
        <v>0</v>
      </c>
      <c r="Q92" s="172">
        <v>9.7000000000000003E-2</v>
      </c>
      <c r="R92" s="172">
        <f>Q92*H92</f>
        <v>0.97</v>
      </c>
      <c r="S92" s="172">
        <v>0</v>
      </c>
      <c r="T92" s="173">
        <f>S92*H92</f>
        <v>0</v>
      </c>
      <c r="U92" s="34"/>
      <c r="V92" s="34"/>
      <c r="W92" s="34"/>
      <c r="X92" s="34"/>
      <c r="Y92" s="34"/>
      <c r="Z92" s="34"/>
      <c r="AA92" s="34"/>
      <c r="AB92" s="34"/>
      <c r="AC92" s="34"/>
      <c r="AD92" s="34"/>
      <c r="AE92" s="34"/>
      <c r="AR92" s="174" t="s">
        <v>224</v>
      </c>
      <c r="AT92" s="174" t="s">
        <v>209</v>
      </c>
      <c r="AU92" s="174" t="s">
        <v>76</v>
      </c>
      <c r="AY92" s="17" t="s">
        <v>215</v>
      </c>
      <c r="BE92" s="175">
        <f>IF(N92="základní",J92,0)</f>
        <v>0</v>
      </c>
      <c r="BF92" s="175">
        <f>IF(N92="snížená",J92,0)</f>
        <v>0</v>
      </c>
      <c r="BG92" s="175">
        <f>IF(N92="zákl. přenesená",J92,0)</f>
        <v>0</v>
      </c>
      <c r="BH92" s="175">
        <f>IF(N92="sníž. přenesená",J92,0)</f>
        <v>0</v>
      </c>
      <c r="BI92" s="175">
        <f>IF(N92="nulová",J92,0)</f>
        <v>0</v>
      </c>
      <c r="BJ92" s="17" t="s">
        <v>83</v>
      </c>
      <c r="BK92" s="175">
        <f>ROUND(I92*H92,2)</f>
        <v>0</v>
      </c>
      <c r="BL92" s="17" t="s">
        <v>224</v>
      </c>
      <c r="BM92" s="174" t="s">
        <v>225</v>
      </c>
    </row>
    <row r="93" spans="1:65" s="2" customFormat="1" ht="19.5" x14ac:dyDescent="0.2">
      <c r="A93" s="34"/>
      <c r="B93" s="35"/>
      <c r="C93" s="36"/>
      <c r="D93" s="176" t="s">
        <v>218</v>
      </c>
      <c r="E93" s="36"/>
      <c r="F93" s="177" t="s">
        <v>621</v>
      </c>
      <c r="G93" s="36"/>
      <c r="H93" s="36"/>
      <c r="I93" s="178"/>
      <c r="J93" s="36"/>
      <c r="K93" s="36"/>
      <c r="L93" s="39"/>
      <c r="M93" s="179"/>
      <c r="N93" s="180"/>
      <c r="O93" s="64"/>
      <c r="P93" s="64"/>
      <c r="Q93" s="64"/>
      <c r="R93" s="64"/>
      <c r="S93" s="64"/>
      <c r="T93" s="65"/>
      <c r="U93" s="34"/>
      <c r="V93" s="34"/>
      <c r="W93" s="34"/>
      <c r="X93" s="34"/>
      <c r="Y93" s="34"/>
      <c r="Z93" s="34"/>
      <c r="AA93" s="34"/>
      <c r="AB93" s="34"/>
      <c r="AC93" s="34"/>
      <c r="AD93" s="34"/>
      <c r="AE93" s="34"/>
      <c r="AT93" s="17" t="s">
        <v>218</v>
      </c>
      <c r="AU93" s="17" t="s">
        <v>76</v>
      </c>
    </row>
    <row r="94" spans="1:65" s="12" customFormat="1" x14ac:dyDescent="0.2">
      <c r="B94" s="181"/>
      <c r="C94" s="182"/>
      <c r="D94" s="176" t="s">
        <v>220</v>
      </c>
      <c r="E94" s="183" t="s">
        <v>35</v>
      </c>
      <c r="F94" s="184" t="s">
        <v>377</v>
      </c>
      <c r="G94" s="182"/>
      <c r="H94" s="185">
        <v>10</v>
      </c>
      <c r="I94" s="186"/>
      <c r="J94" s="182"/>
      <c r="K94" s="182"/>
      <c r="L94" s="187"/>
      <c r="M94" s="188"/>
      <c r="N94" s="189"/>
      <c r="O94" s="189"/>
      <c r="P94" s="189"/>
      <c r="Q94" s="189"/>
      <c r="R94" s="189"/>
      <c r="S94" s="189"/>
      <c r="T94" s="190"/>
      <c r="AT94" s="191" t="s">
        <v>220</v>
      </c>
      <c r="AU94" s="191" t="s">
        <v>76</v>
      </c>
      <c r="AV94" s="12" t="s">
        <v>85</v>
      </c>
      <c r="AW94" s="12" t="s">
        <v>37</v>
      </c>
      <c r="AX94" s="12" t="s">
        <v>83</v>
      </c>
      <c r="AY94" s="191" t="s">
        <v>215</v>
      </c>
    </row>
    <row r="95" spans="1:65" s="2" customFormat="1" ht="16.5" customHeight="1" x14ac:dyDescent="0.2">
      <c r="A95" s="34"/>
      <c r="B95" s="35"/>
      <c r="C95" s="162" t="s">
        <v>228</v>
      </c>
      <c r="D95" s="162" t="s">
        <v>209</v>
      </c>
      <c r="E95" s="163" t="s">
        <v>229</v>
      </c>
      <c r="F95" s="164" t="s">
        <v>230</v>
      </c>
      <c r="G95" s="165" t="s">
        <v>212</v>
      </c>
      <c r="H95" s="166">
        <v>6</v>
      </c>
      <c r="I95" s="167"/>
      <c r="J95" s="168">
        <f>ROUND(I95*H95,2)</f>
        <v>0</v>
      </c>
      <c r="K95" s="164" t="s">
        <v>213</v>
      </c>
      <c r="L95" s="169"/>
      <c r="M95" s="170" t="s">
        <v>35</v>
      </c>
      <c r="N95" s="171" t="s">
        <v>47</v>
      </c>
      <c r="O95" s="64"/>
      <c r="P95" s="172">
        <f>O95*H95</f>
        <v>0</v>
      </c>
      <c r="Q95" s="172">
        <v>0.10073</v>
      </c>
      <c r="R95" s="172">
        <f>Q95*H95</f>
        <v>0.60438000000000003</v>
      </c>
      <c r="S95" s="172">
        <v>0</v>
      </c>
      <c r="T95" s="173">
        <f>S95*H95</f>
        <v>0</v>
      </c>
      <c r="U95" s="34"/>
      <c r="V95" s="34"/>
      <c r="W95" s="34"/>
      <c r="X95" s="34"/>
      <c r="Y95" s="34"/>
      <c r="Z95" s="34"/>
      <c r="AA95" s="34"/>
      <c r="AB95" s="34"/>
      <c r="AC95" s="34"/>
      <c r="AD95" s="34"/>
      <c r="AE95" s="34"/>
      <c r="AR95" s="174" t="s">
        <v>224</v>
      </c>
      <c r="AT95" s="174" t="s">
        <v>209</v>
      </c>
      <c r="AU95" s="174" t="s">
        <v>76</v>
      </c>
      <c r="AY95" s="17" t="s">
        <v>215</v>
      </c>
      <c r="BE95" s="175">
        <f>IF(N95="základní",J95,0)</f>
        <v>0</v>
      </c>
      <c r="BF95" s="175">
        <f>IF(N95="snížená",J95,0)</f>
        <v>0</v>
      </c>
      <c r="BG95" s="175">
        <f>IF(N95="zákl. přenesená",J95,0)</f>
        <v>0</v>
      </c>
      <c r="BH95" s="175">
        <f>IF(N95="sníž. přenesená",J95,0)</f>
        <v>0</v>
      </c>
      <c r="BI95" s="175">
        <f>IF(N95="nulová",J95,0)</f>
        <v>0</v>
      </c>
      <c r="BJ95" s="17" t="s">
        <v>83</v>
      </c>
      <c r="BK95" s="175">
        <f>ROUND(I95*H95,2)</f>
        <v>0</v>
      </c>
      <c r="BL95" s="17" t="s">
        <v>224</v>
      </c>
      <c r="BM95" s="174" t="s">
        <v>231</v>
      </c>
    </row>
    <row r="96" spans="1:65" s="12" customFormat="1" x14ac:dyDescent="0.2">
      <c r="B96" s="181"/>
      <c r="C96" s="182"/>
      <c r="D96" s="176" t="s">
        <v>220</v>
      </c>
      <c r="E96" s="183" t="s">
        <v>35</v>
      </c>
      <c r="F96" s="184" t="s">
        <v>232</v>
      </c>
      <c r="G96" s="182"/>
      <c r="H96" s="185">
        <v>6</v>
      </c>
      <c r="I96" s="186"/>
      <c r="J96" s="182"/>
      <c r="K96" s="182"/>
      <c r="L96" s="187"/>
      <c r="M96" s="188"/>
      <c r="N96" s="189"/>
      <c r="O96" s="189"/>
      <c r="P96" s="189"/>
      <c r="Q96" s="189"/>
      <c r="R96" s="189"/>
      <c r="S96" s="189"/>
      <c r="T96" s="190"/>
      <c r="AT96" s="191" t="s">
        <v>220</v>
      </c>
      <c r="AU96" s="191" t="s">
        <v>76</v>
      </c>
      <c r="AV96" s="12" t="s">
        <v>85</v>
      </c>
      <c r="AW96" s="12" t="s">
        <v>37</v>
      </c>
      <c r="AX96" s="12" t="s">
        <v>83</v>
      </c>
      <c r="AY96" s="191" t="s">
        <v>215</v>
      </c>
    </row>
    <row r="97" spans="1:65" s="2" customFormat="1" ht="16.5" customHeight="1" x14ac:dyDescent="0.2">
      <c r="A97" s="34"/>
      <c r="B97" s="35"/>
      <c r="C97" s="162" t="s">
        <v>216</v>
      </c>
      <c r="D97" s="162" t="s">
        <v>209</v>
      </c>
      <c r="E97" s="163" t="s">
        <v>233</v>
      </c>
      <c r="F97" s="164" t="s">
        <v>234</v>
      </c>
      <c r="G97" s="165" t="s">
        <v>212</v>
      </c>
      <c r="H97" s="166">
        <v>5</v>
      </c>
      <c r="I97" s="167"/>
      <c r="J97" s="168">
        <f>ROUND(I97*H97,2)</f>
        <v>0</v>
      </c>
      <c r="K97" s="164" t="s">
        <v>213</v>
      </c>
      <c r="L97" s="169"/>
      <c r="M97" s="170" t="s">
        <v>35</v>
      </c>
      <c r="N97" s="171" t="s">
        <v>47</v>
      </c>
      <c r="O97" s="64"/>
      <c r="P97" s="172">
        <f>O97*H97</f>
        <v>0</v>
      </c>
      <c r="Q97" s="172">
        <v>0.10446</v>
      </c>
      <c r="R97" s="172">
        <f>Q97*H97</f>
        <v>0.52229999999999999</v>
      </c>
      <c r="S97" s="172">
        <v>0</v>
      </c>
      <c r="T97" s="173">
        <f>S97*H97</f>
        <v>0</v>
      </c>
      <c r="U97" s="34"/>
      <c r="V97" s="34"/>
      <c r="W97" s="34"/>
      <c r="X97" s="34"/>
      <c r="Y97" s="34"/>
      <c r="Z97" s="34"/>
      <c r="AA97" s="34"/>
      <c r="AB97" s="34"/>
      <c r="AC97" s="34"/>
      <c r="AD97" s="34"/>
      <c r="AE97" s="34"/>
      <c r="AR97" s="174" t="s">
        <v>224</v>
      </c>
      <c r="AT97" s="174" t="s">
        <v>209</v>
      </c>
      <c r="AU97" s="174" t="s">
        <v>76</v>
      </c>
      <c r="AY97" s="17" t="s">
        <v>215</v>
      </c>
      <c r="BE97" s="175">
        <f>IF(N97="základní",J97,0)</f>
        <v>0</v>
      </c>
      <c r="BF97" s="175">
        <f>IF(N97="snížená",J97,0)</f>
        <v>0</v>
      </c>
      <c r="BG97" s="175">
        <f>IF(N97="zákl. přenesená",J97,0)</f>
        <v>0</v>
      </c>
      <c r="BH97" s="175">
        <f>IF(N97="sníž. přenesená",J97,0)</f>
        <v>0</v>
      </c>
      <c r="BI97" s="175">
        <f>IF(N97="nulová",J97,0)</f>
        <v>0</v>
      </c>
      <c r="BJ97" s="17" t="s">
        <v>83</v>
      </c>
      <c r="BK97" s="175">
        <f>ROUND(I97*H97,2)</f>
        <v>0</v>
      </c>
      <c r="BL97" s="17" t="s">
        <v>224</v>
      </c>
      <c r="BM97" s="174" t="s">
        <v>235</v>
      </c>
    </row>
    <row r="98" spans="1:65" s="12" customFormat="1" x14ac:dyDescent="0.2">
      <c r="B98" s="181"/>
      <c r="C98" s="182"/>
      <c r="D98" s="176" t="s">
        <v>220</v>
      </c>
      <c r="E98" s="183" t="s">
        <v>35</v>
      </c>
      <c r="F98" s="184" t="s">
        <v>236</v>
      </c>
      <c r="G98" s="182"/>
      <c r="H98" s="185">
        <v>5</v>
      </c>
      <c r="I98" s="186"/>
      <c r="J98" s="182"/>
      <c r="K98" s="182"/>
      <c r="L98" s="187"/>
      <c r="M98" s="188"/>
      <c r="N98" s="189"/>
      <c r="O98" s="189"/>
      <c r="P98" s="189"/>
      <c r="Q98" s="189"/>
      <c r="R98" s="189"/>
      <c r="S98" s="189"/>
      <c r="T98" s="190"/>
      <c r="AT98" s="191" t="s">
        <v>220</v>
      </c>
      <c r="AU98" s="191" t="s">
        <v>76</v>
      </c>
      <c r="AV98" s="12" t="s">
        <v>85</v>
      </c>
      <c r="AW98" s="12" t="s">
        <v>37</v>
      </c>
      <c r="AX98" s="12" t="s">
        <v>83</v>
      </c>
      <c r="AY98" s="191" t="s">
        <v>215</v>
      </c>
    </row>
    <row r="99" spans="1:65" s="2" customFormat="1" ht="16.5" customHeight="1" x14ac:dyDescent="0.2">
      <c r="A99" s="34"/>
      <c r="B99" s="35"/>
      <c r="C99" s="162" t="s">
        <v>237</v>
      </c>
      <c r="D99" s="162" t="s">
        <v>209</v>
      </c>
      <c r="E99" s="163" t="s">
        <v>238</v>
      </c>
      <c r="F99" s="164" t="s">
        <v>239</v>
      </c>
      <c r="G99" s="165" t="s">
        <v>212</v>
      </c>
      <c r="H99" s="166">
        <v>4</v>
      </c>
      <c r="I99" s="167"/>
      <c r="J99" s="168">
        <f>ROUND(I99*H99,2)</f>
        <v>0</v>
      </c>
      <c r="K99" s="164" t="s">
        <v>213</v>
      </c>
      <c r="L99" s="169"/>
      <c r="M99" s="170" t="s">
        <v>35</v>
      </c>
      <c r="N99" s="171" t="s">
        <v>47</v>
      </c>
      <c r="O99" s="64"/>
      <c r="P99" s="172">
        <f>O99*H99</f>
        <v>0</v>
      </c>
      <c r="Q99" s="172">
        <v>0.10818999999999999</v>
      </c>
      <c r="R99" s="172">
        <f>Q99*H99</f>
        <v>0.43275999999999998</v>
      </c>
      <c r="S99" s="172">
        <v>0</v>
      </c>
      <c r="T99" s="173">
        <f>S99*H99</f>
        <v>0</v>
      </c>
      <c r="U99" s="34"/>
      <c r="V99" s="34"/>
      <c r="W99" s="34"/>
      <c r="X99" s="34"/>
      <c r="Y99" s="34"/>
      <c r="Z99" s="34"/>
      <c r="AA99" s="34"/>
      <c r="AB99" s="34"/>
      <c r="AC99" s="34"/>
      <c r="AD99" s="34"/>
      <c r="AE99" s="34"/>
      <c r="AR99" s="174" t="s">
        <v>224</v>
      </c>
      <c r="AT99" s="174" t="s">
        <v>209</v>
      </c>
      <c r="AU99" s="174" t="s">
        <v>76</v>
      </c>
      <c r="AY99" s="17" t="s">
        <v>215</v>
      </c>
      <c r="BE99" s="175">
        <f>IF(N99="základní",J99,0)</f>
        <v>0</v>
      </c>
      <c r="BF99" s="175">
        <f>IF(N99="snížená",J99,0)</f>
        <v>0</v>
      </c>
      <c r="BG99" s="175">
        <f>IF(N99="zákl. přenesená",J99,0)</f>
        <v>0</v>
      </c>
      <c r="BH99" s="175">
        <f>IF(N99="sníž. přenesená",J99,0)</f>
        <v>0</v>
      </c>
      <c r="BI99" s="175">
        <f>IF(N99="nulová",J99,0)</f>
        <v>0</v>
      </c>
      <c r="BJ99" s="17" t="s">
        <v>83</v>
      </c>
      <c r="BK99" s="175">
        <f>ROUND(I99*H99,2)</f>
        <v>0</v>
      </c>
      <c r="BL99" s="17" t="s">
        <v>224</v>
      </c>
      <c r="BM99" s="174" t="s">
        <v>240</v>
      </c>
    </row>
    <row r="100" spans="1:65" s="12" customFormat="1" x14ac:dyDescent="0.2">
      <c r="B100" s="181"/>
      <c r="C100" s="182"/>
      <c r="D100" s="176" t="s">
        <v>220</v>
      </c>
      <c r="E100" s="183" t="s">
        <v>35</v>
      </c>
      <c r="F100" s="184" t="s">
        <v>241</v>
      </c>
      <c r="G100" s="182"/>
      <c r="H100" s="185">
        <v>4</v>
      </c>
      <c r="I100" s="186"/>
      <c r="J100" s="182"/>
      <c r="K100" s="182"/>
      <c r="L100" s="187"/>
      <c r="M100" s="188"/>
      <c r="N100" s="189"/>
      <c r="O100" s="189"/>
      <c r="P100" s="189"/>
      <c r="Q100" s="189"/>
      <c r="R100" s="189"/>
      <c r="S100" s="189"/>
      <c r="T100" s="190"/>
      <c r="AT100" s="191" t="s">
        <v>220</v>
      </c>
      <c r="AU100" s="191" t="s">
        <v>76</v>
      </c>
      <c r="AV100" s="12" t="s">
        <v>85</v>
      </c>
      <c r="AW100" s="12" t="s">
        <v>37</v>
      </c>
      <c r="AX100" s="12" t="s">
        <v>83</v>
      </c>
      <c r="AY100" s="191" t="s">
        <v>215</v>
      </c>
    </row>
    <row r="101" spans="1:65" s="2" customFormat="1" ht="16.5" customHeight="1" x14ac:dyDescent="0.2">
      <c r="A101" s="34"/>
      <c r="B101" s="35"/>
      <c r="C101" s="162" t="s">
        <v>242</v>
      </c>
      <c r="D101" s="162" t="s">
        <v>209</v>
      </c>
      <c r="E101" s="163" t="s">
        <v>243</v>
      </c>
      <c r="F101" s="164" t="s">
        <v>244</v>
      </c>
      <c r="G101" s="165" t="s">
        <v>212</v>
      </c>
      <c r="H101" s="166">
        <v>3</v>
      </c>
      <c r="I101" s="167"/>
      <c r="J101" s="168">
        <f>ROUND(I101*H101,2)</f>
        <v>0</v>
      </c>
      <c r="K101" s="164" t="s">
        <v>213</v>
      </c>
      <c r="L101" s="169"/>
      <c r="M101" s="170" t="s">
        <v>35</v>
      </c>
      <c r="N101" s="171" t="s">
        <v>47</v>
      </c>
      <c r="O101" s="64"/>
      <c r="P101" s="172">
        <f>O101*H101</f>
        <v>0</v>
      </c>
      <c r="Q101" s="172">
        <v>0.11192000000000001</v>
      </c>
      <c r="R101" s="172">
        <f>Q101*H101</f>
        <v>0.33576</v>
      </c>
      <c r="S101" s="172">
        <v>0</v>
      </c>
      <c r="T101" s="173">
        <f>S101*H101</f>
        <v>0</v>
      </c>
      <c r="U101" s="34"/>
      <c r="V101" s="34"/>
      <c r="W101" s="34"/>
      <c r="X101" s="34"/>
      <c r="Y101" s="34"/>
      <c r="Z101" s="34"/>
      <c r="AA101" s="34"/>
      <c r="AB101" s="34"/>
      <c r="AC101" s="34"/>
      <c r="AD101" s="34"/>
      <c r="AE101" s="34"/>
      <c r="AR101" s="174" t="s">
        <v>224</v>
      </c>
      <c r="AT101" s="174" t="s">
        <v>209</v>
      </c>
      <c r="AU101" s="174" t="s">
        <v>76</v>
      </c>
      <c r="AY101" s="17" t="s">
        <v>215</v>
      </c>
      <c r="BE101" s="175">
        <f>IF(N101="základní",J101,0)</f>
        <v>0</v>
      </c>
      <c r="BF101" s="175">
        <f>IF(N101="snížená",J101,0)</f>
        <v>0</v>
      </c>
      <c r="BG101" s="175">
        <f>IF(N101="zákl. přenesená",J101,0)</f>
        <v>0</v>
      </c>
      <c r="BH101" s="175">
        <f>IF(N101="sníž. přenesená",J101,0)</f>
        <v>0</v>
      </c>
      <c r="BI101" s="175">
        <f>IF(N101="nulová",J101,0)</f>
        <v>0</v>
      </c>
      <c r="BJ101" s="17" t="s">
        <v>83</v>
      </c>
      <c r="BK101" s="175">
        <f>ROUND(I101*H101,2)</f>
        <v>0</v>
      </c>
      <c r="BL101" s="17" t="s">
        <v>224</v>
      </c>
      <c r="BM101" s="174" t="s">
        <v>245</v>
      </c>
    </row>
    <row r="102" spans="1:65" s="12" customFormat="1" x14ac:dyDescent="0.2">
      <c r="B102" s="181"/>
      <c r="C102" s="182"/>
      <c r="D102" s="176" t="s">
        <v>220</v>
      </c>
      <c r="E102" s="183" t="s">
        <v>35</v>
      </c>
      <c r="F102" s="184" t="s">
        <v>246</v>
      </c>
      <c r="G102" s="182"/>
      <c r="H102" s="185">
        <v>3</v>
      </c>
      <c r="I102" s="186"/>
      <c r="J102" s="182"/>
      <c r="K102" s="182"/>
      <c r="L102" s="187"/>
      <c r="M102" s="188"/>
      <c r="N102" s="189"/>
      <c r="O102" s="189"/>
      <c r="P102" s="189"/>
      <c r="Q102" s="189"/>
      <c r="R102" s="189"/>
      <c r="S102" s="189"/>
      <c r="T102" s="190"/>
      <c r="AT102" s="191" t="s">
        <v>220</v>
      </c>
      <c r="AU102" s="191" t="s">
        <v>76</v>
      </c>
      <c r="AV102" s="12" t="s">
        <v>85</v>
      </c>
      <c r="AW102" s="12" t="s">
        <v>37</v>
      </c>
      <c r="AX102" s="12" t="s">
        <v>83</v>
      </c>
      <c r="AY102" s="191" t="s">
        <v>215</v>
      </c>
    </row>
    <row r="103" spans="1:65" s="2" customFormat="1" ht="16.5" customHeight="1" x14ac:dyDescent="0.2">
      <c r="A103" s="34"/>
      <c r="B103" s="35"/>
      <c r="C103" s="162" t="s">
        <v>247</v>
      </c>
      <c r="D103" s="162" t="s">
        <v>209</v>
      </c>
      <c r="E103" s="163" t="s">
        <v>248</v>
      </c>
      <c r="F103" s="164" t="s">
        <v>249</v>
      </c>
      <c r="G103" s="165" t="s">
        <v>212</v>
      </c>
      <c r="H103" s="166">
        <v>3</v>
      </c>
      <c r="I103" s="167"/>
      <c r="J103" s="168">
        <f>ROUND(I103*H103,2)</f>
        <v>0</v>
      </c>
      <c r="K103" s="164" t="s">
        <v>213</v>
      </c>
      <c r="L103" s="169"/>
      <c r="M103" s="170" t="s">
        <v>35</v>
      </c>
      <c r="N103" s="171" t="s">
        <v>47</v>
      </c>
      <c r="O103" s="64"/>
      <c r="P103" s="172">
        <f>O103*H103</f>
        <v>0</v>
      </c>
      <c r="Q103" s="172">
        <v>0.11565</v>
      </c>
      <c r="R103" s="172">
        <f>Q103*H103</f>
        <v>0.34694999999999998</v>
      </c>
      <c r="S103" s="172">
        <v>0</v>
      </c>
      <c r="T103" s="173">
        <f>S103*H103</f>
        <v>0</v>
      </c>
      <c r="U103" s="34"/>
      <c r="V103" s="34"/>
      <c r="W103" s="34"/>
      <c r="X103" s="34"/>
      <c r="Y103" s="34"/>
      <c r="Z103" s="34"/>
      <c r="AA103" s="34"/>
      <c r="AB103" s="34"/>
      <c r="AC103" s="34"/>
      <c r="AD103" s="34"/>
      <c r="AE103" s="34"/>
      <c r="AR103" s="174" t="s">
        <v>224</v>
      </c>
      <c r="AT103" s="174" t="s">
        <v>209</v>
      </c>
      <c r="AU103" s="174" t="s">
        <v>76</v>
      </c>
      <c r="AY103" s="17" t="s">
        <v>215</v>
      </c>
      <c r="BE103" s="175">
        <f>IF(N103="základní",J103,0)</f>
        <v>0</v>
      </c>
      <c r="BF103" s="175">
        <f>IF(N103="snížená",J103,0)</f>
        <v>0</v>
      </c>
      <c r="BG103" s="175">
        <f>IF(N103="zákl. přenesená",J103,0)</f>
        <v>0</v>
      </c>
      <c r="BH103" s="175">
        <f>IF(N103="sníž. přenesená",J103,0)</f>
        <v>0</v>
      </c>
      <c r="BI103" s="175">
        <f>IF(N103="nulová",J103,0)</f>
        <v>0</v>
      </c>
      <c r="BJ103" s="17" t="s">
        <v>83</v>
      </c>
      <c r="BK103" s="175">
        <f>ROUND(I103*H103,2)</f>
        <v>0</v>
      </c>
      <c r="BL103" s="17" t="s">
        <v>224</v>
      </c>
      <c r="BM103" s="174" t="s">
        <v>250</v>
      </c>
    </row>
    <row r="104" spans="1:65" s="12" customFormat="1" x14ac:dyDescent="0.2">
      <c r="B104" s="181"/>
      <c r="C104" s="182"/>
      <c r="D104" s="176" t="s">
        <v>220</v>
      </c>
      <c r="E104" s="183" t="s">
        <v>35</v>
      </c>
      <c r="F104" s="184" t="s">
        <v>246</v>
      </c>
      <c r="G104" s="182"/>
      <c r="H104" s="185">
        <v>3</v>
      </c>
      <c r="I104" s="186"/>
      <c r="J104" s="182"/>
      <c r="K104" s="182"/>
      <c r="L104" s="187"/>
      <c r="M104" s="188"/>
      <c r="N104" s="189"/>
      <c r="O104" s="189"/>
      <c r="P104" s="189"/>
      <c r="Q104" s="189"/>
      <c r="R104" s="189"/>
      <c r="S104" s="189"/>
      <c r="T104" s="190"/>
      <c r="AT104" s="191" t="s">
        <v>220</v>
      </c>
      <c r="AU104" s="191" t="s">
        <v>76</v>
      </c>
      <c r="AV104" s="12" t="s">
        <v>85</v>
      </c>
      <c r="AW104" s="12" t="s">
        <v>37</v>
      </c>
      <c r="AX104" s="12" t="s">
        <v>83</v>
      </c>
      <c r="AY104" s="191" t="s">
        <v>215</v>
      </c>
    </row>
    <row r="105" spans="1:65" s="2" customFormat="1" ht="16.5" customHeight="1" x14ac:dyDescent="0.2">
      <c r="A105" s="34"/>
      <c r="B105" s="35"/>
      <c r="C105" s="162" t="s">
        <v>214</v>
      </c>
      <c r="D105" s="162" t="s">
        <v>209</v>
      </c>
      <c r="E105" s="163" t="s">
        <v>251</v>
      </c>
      <c r="F105" s="164" t="s">
        <v>252</v>
      </c>
      <c r="G105" s="165" t="s">
        <v>212</v>
      </c>
      <c r="H105" s="166">
        <v>2</v>
      </c>
      <c r="I105" s="167"/>
      <c r="J105" s="168">
        <f>ROUND(I105*H105,2)</f>
        <v>0</v>
      </c>
      <c r="K105" s="164" t="s">
        <v>213</v>
      </c>
      <c r="L105" s="169"/>
      <c r="M105" s="170" t="s">
        <v>35</v>
      </c>
      <c r="N105" s="171" t="s">
        <v>47</v>
      </c>
      <c r="O105" s="64"/>
      <c r="P105" s="172">
        <f>O105*H105</f>
        <v>0</v>
      </c>
      <c r="Q105" s="172">
        <v>0.11938</v>
      </c>
      <c r="R105" s="172">
        <f>Q105*H105</f>
        <v>0.23876</v>
      </c>
      <c r="S105" s="172">
        <v>0</v>
      </c>
      <c r="T105" s="173">
        <f>S105*H105</f>
        <v>0</v>
      </c>
      <c r="U105" s="34"/>
      <c r="V105" s="34"/>
      <c r="W105" s="34"/>
      <c r="X105" s="34"/>
      <c r="Y105" s="34"/>
      <c r="Z105" s="34"/>
      <c r="AA105" s="34"/>
      <c r="AB105" s="34"/>
      <c r="AC105" s="34"/>
      <c r="AD105" s="34"/>
      <c r="AE105" s="34"/>
      <c r="AR105" s="174" t="s">
        <v>224</v>
      </c>
      <c r="AT105" s="174" t="s">
        <v>209</v>
      </c>
      <c r="AU105" s="174" t="s">
        <v>76</v>
      </c>
      <c r="AY105" s="17" t="s">
        <v>215</v>
      </c>
      <c r="BE105" s="175">
        <f>IF(N105="základní",J105,0)</f>
        <v>0</v>
      </c>
      <c r="BF105" s="175">
        <f>IF(N105="snížená",J105,0)</f>
        <v>0</v>
      </c>
      <c r="BG105" s="175">
        <f>IF(N105="zákl. přenesená",J105,0)</f>
        <v>0</v>
      </c>
      <c r="BH105" s="175">
        <f>IF(N105="sníž. přenesená",J105,0)</f>
        <v>0</v>
      </c>
      <c r="BI105" s="175">
        <f>IF(N105="nulová",J105,0)</f>
        <v>0</v>
      </c>
      <c r="BJ105" s="17" t="s">
        <v>83</v>
      </c>
      <c r="BK105" s="175">
        <f>ROUND(I105*H105,2)</f>
        <v>0</v>
      </c>
      <c r="BL105" s="17" t="s">
        <v>224</v>
      </c>
      <c r="BM105" s="174" t="s">
        <v>253</v>
      </c>
    </row>
    <row r="106" spans="1:65" s="12" customFormat="1" x14ac:dyDescent="0.2">
      <c r="B106" s="181"/>
      <c r="C106" s="182"/>
      <c r="D106" s="176" t="s">
        <v>220</v>
      </c>
      <c r="E106" s="183" t="s">
        <v>35</v>
      </c>
      <c r="F106" s="184" t="s">
        <v>254</v>
      </c>
      <c r="G106" s="182"/>
      <c r="H106" s="185">
        <v>2</v>
      </c>
      <c r="I106" s="186"/>
      <c r="J106" s="182"/>
      <c r="K106" s="182"/>
      <c r="L106" s="187"/>
      <c r="M106" s="188"/>
      <c r="N106" s="189"/>
      <c r="O106" s="189"/>
      <c r="P106" s="189"/>
      <c r="Q106" s="189"/>
      <c r="R106" s="189"/>
      <c r="S106" s="189"/>
      <c r="T106" s="190"/>
      <c r="AT106" s="191" t="s">
        <v>220</v>
      </c>
      <c r="AU106" s="191" t="s">
        <v>76</v>
      </c>
      <c r="AV106" s="12" t="s">
        <v>85</v>
      </c>
      <c r="AW106" s="12" t="s">
        <v>37</v>
      </c>
      <c r="AX106" s="12" t="s">
        <v>83</v>
      </c>
      <c r="AY106" s="191" t="s">
        <v>215</v>
      </c>
    </row>
    <row r="107" spans="1:65" s="2" customFormat="1" ht="16.5" customHeight="1" x14ac:dyDescent="0.2">
      <c r="A107" s="34"/>
      <c r="B107" s="35"/>
      <c r="C107" s="162" t="s">
        <v>255</v>
      </c>
      <c r="D107" s="162" t="s">
        <v>209</v>
      </c>
      <c r="E107" s="163" t="s">
        <v>256</v>
      </c>
      <c r="F107" s="164" t="s">
        <v>257</v>
      </c>
      <c r="G107" s="165" t="s">
        <v>212</v>
      </c>
      <c r="H107" s="166">
        <v>3</v>
      </c>
      <c r="I107" s="167"/>
      <c r="J107" s="168">
        <f>ROUND(I107*H107,2)</f>
        <v>0</v>
      </c>
      <c r="K107" s="164" t="s">
        <v>213</v>
      </c>
      <c r="L107" s="169"/>
      <c r="M107" s="170" t="s">
        <v>35</v>
      </c>
      <c r="N107" s="171" t="s">
        <v>47</v>
      </c>
      <c r="O107" s="64"/>
      <c r="P107" s="172">
        <f>O107*H107</f>
        <v>0</v>
      </c>
      <c r="Q107" s="172">
        <v>0.12311999999999999</v>
      </c>
      <c r="R107" s="172">
        <f>Q107*H107</f>
        <v>0.36935999999999997</v>
      </c>
      <c r="S107" s="172">
        <v>0</v>
      </c>
      <c r="T107" s="173">
        <f>S107*H107</f>
        <v>0</v>
      </c>
      <c r="U107" s="34"/>
      <c r="V107" s="34"/>
      <c r="W107" s="34"/>
      <c r="X107" s="34"/>
      <c r="Y107" s="34"/>
      <c r="Z107" s="34"/>
      <c r="AA107" s="34"/>
      <c r="AB107" s="34"/>
      <c r="AC107" s="34"/>
      <c r="AD107" s="34"/>
      <c r="AE107" s="34"/>
      <c r="AR107" s="174" t="s">
        <v>224</v>
      </c>
      <c r="AT107" s="174" t="s">
        <v>209</v>
      </c>
      <c r="AU107" s="174" t="s">
        <v>76</v>
      </c>
      <c r="AY107" s="17" t="s">
        <v>215</v>
      </c>
      <c r="BE107" s="175">
        <f>IF(N107="základní",J107,0)</f>
        <v>0</v>
      </c>
      <c r="BF107" s="175">
        <f>IF(N107="snížená",J107,0)</f>
        <v>0</v>
      </c>
      <c r="BG107" s="175">
        <f>IF(N107="zákl. přenesená",J107,0)</f>
        <v>0</v>
      </c>
      <c r="BH107" s="175">
        <f>IF(N107="sníž. přenesená",J107,0)</f>
        <v>0</v>
      </c>
      <c r="BI107" s="175">
        <f>IF(N107="nulová",J107,0)</f>
        <v>0</v>
      </c>
      <c r="BJ107" s="17" t="s">
        <v>83</v>
      </c>
      <c r="BK107" s="175">
        <f>ROUND(I107*H107,2)</f>
        <v>0</v>
      </c>
      <c r="BL107" s="17" t="s">
        <v>224</v>
      </c>
      <c r="BM107" s="174" t="s">
        <v>258</v>
      </c>
    </row>
    <row r="108" spans="1:65" s="12" customFormat="1" x14ac:dyDescent="0.2">
      <c r="B108" s="181"/>
      <c r="C108" s="182"/>
      <c r="D108" s="176" t="s">
        <v>220</v>
      </c>
      <c r="E108" s="183" t="s">
        <v>35</v>
      </c>
      <c r="F108" s="184" t="s">
        <v>246</v>
      </c>
      <c r="G108" s="182"/>
      <c r="H108" s="185">
        <v>3</v>
      </c>
      <c r="I108" s="186"/>
      <c r="J108" s="182"/>
      <c r="K108" s="182"/>
      <c r="L108" s="187"/>
      <c r="M108" s="188"/>
      <c r="N108" s="189"/>
      <c r="O108" s="189"/>
      <c r="P108" s="189"/>
      <c r="Q108" s="189"/>
      <c r="R108" s="189"/>
      <c r="S108" s="189"/>
      <c r="T108" s="190"/>
      <c r="AT108" s="191" t="s">
        <v>220</v>
      </c>
      <c r="AU108" s="191" t="s">
        <v>76</v>
      </c>
      <c r="AV108" s="12" t="s">
        <v>85</v>
      </c>
      <c r="AW108" s="12" t="s">
        <v>37</v>
      </c>
      <c r="AX108" s="12" t="s">
        <v>83</v>
      </c>
      <c r="AY108" s="191" t="s">
        <v>215</v>
      </c>
    </row>
    <row r="109" spans="1:65" s="2" customFormat="1" ht="16.5" customHeight="1" x14ac:dyDescent="0.2">
      <c r="A109" s="34"/>
      <c r="B109" s="35"/>
      <c r="C109" s="162" t="s">
        <v>259</v>
      </c>
      <c r="D109" s="162" t="s">
        <v>209</v>
      </c>
      <c r="E109" s="163" t="s">
        <v>260</v>
      </c>
      <c r="F109" s="164" t="s">
        <v>261</v>
      </c>
      <c r="G109" s="165" t="s">
        <v>212</v>
      </c>
      <c r="H109" s="166">
        <v>3</v>
      </c>
      <c r="I109" s="167"/>
      <c r="J109" s="168">
        <f>ROUND(I109*H109,2)</f>
        <v>0</v>
      </c>
      <c r="K109" s="164" t="s">
        <v>213</v>
      </c>
      <c r="L109" s="169"/>
      <c r="M109" s="170" t="s">
        <v>35</v>
      </c>
      <c r="N109" s="171" t="s">
        <v>47</v>
      </c>
      <c r="O109" s="64"/>
      <c r="P109" s="172">
        <f>O109*H109</f>
        <v>0</v>
      </c>
      <c r="Q109" s="172">
        <v>0.12684999999999999</v>
      </c>
      <c r="R109" s="172">
        <f>Q109*H109</f>
        <v>0.38054999999999994</v>
      </c>
      <c r="S109" s="172">
        <v>0</v>
      </c>
      <c r="T109" s="173">
        <f>S109*H109</f>
        <v>0</v>
      </c>
      <c r="U109" s="34"/>
      <c r="V109" s="34"/>
      <c r="W109" s="34"/>
      <c r="X109" s="34"/>
      <c r="Y109" s="34"/>
      <c r="Z109" s="34"/>
      <c r="AA109" s="34"/>
      <c r="AB109" s="34"/>
      <c r="AC109" s="34"/>
      <c r="AD109" s="34"/>
      <c r="AE109" s="34"/>
      <c r="AR109" s="174" t="s">
        <v>224</v>
      </c>
      <c r="AT109" s="174" t="s">
        <v>209</v>
      </c>
      <c r="AU109" s="174" t="s">
        <v>76</v>
      </c>
      <c r="AY109" s="17" t="s">
        <v>215</v>
      </c>
      <c r="BE109" s="175">
        <f>IF(N109="základní",J109,0)</f>
        <v>0</v>
      </c>
      <c r="BF109" s="175">
        <f>IF(N109="snížená",J109,0)</f>
        <v>0</v>
      </c>
      <c r="BG109" s="175">
        <f>IF(N109="zákl. přenesená",J109,0)</f>
        <v>0</v>
      </c>
      <c r="BH109" s="175">
        <f>IF(N109="sníž. přenesená",J109,0)</f>
        <v>0</v>
      </c>
      <c r="BI109" s="175">
        <f>IF(N109="nulová",J109,0)</f>
        <v>0</v>
      </c>
      <c r="BJ109" s="17" t="s">
        <v>83</v>
      </c>
      <c r="BK109" s="175">
        <f>ROUND(I109*H109,2)</f>
        <v>0</v>
      </c>
      <c r="BL109" s="17" t="s">
        <v>224</v>
      </c>
      <c r="BM109" s="174" t="s">
        <v>262</v>
      </c>
    </row>
    <row r="110" spans="1:65" s="12" customFormat="1" x14ac:dyDescent="0.2">
      <c r="B110" s="181"/>
      <c r="C110" s="182"/>
      <c r="D110" s="176" t="s">
        <v>220</v>
      </c>
      <c r="E110" s="183" t="s">
        <v>35</v>
      </c>
      <c r="F110" s="184" t="s">
        <v>246</v>
      </c>
      <c r="G110" s="182"/>
      <c r="H110" s="185">
        <v>3</v>
      </c>
      <c r="I110" s="186"/>
      <c r="J110" s="182"/>
      <c r="K110" s="182"/>
      <c r="L110" s="187"/>
      <c r="M110" s="188"/>
      <c r="N110" s="189"/>
      <c r="O110" s="189"/>
      <c r="P110" s="189"/>
      <c r="Q110" s="189"/>
      <c r="R110" s="189"/>
      <c r="S110" s="189"/>
      <c r="T110" s="190"/>
      <c r="AT110" s="191" t="s">
        <v>220</v>
      </c>
      <c r="AU110" s="191" t="s">
        <v>76</v>
      </c>
      <c r="AV110" s="12" t="s">
        <v>85</v>
      </c>
      <c r="AW110" s="12" t="s">
        <v>37</v>
      </c>
      <c r="AX110" s="12" t="s">
        <v>83</v>
      </c>
      <c r="AY110" s="191" t="s">
        <v>215</v>
      </c>
    </row>
    <row r="111" spans="1:65" s="2" customFormat="1" ht="16.5" customHeight="1" x14ac:dyDescent="0.2">
      <c r="A111" s="34"/>
      <c r="B111" s="35"/>
      <c r="C111" s="162" t="s">
        <v>263</v>
      </c>
      <c r="D111" s="162" t="s">
        <v>209</v>
      </c>
      <c r="E111" s="163" t="s">
        <v>264</v>
      </c>
      <c r="F111" s="164" t="s">
        <v>265</v>
      </c>
      <c r="G111" s="165" t="s">
        <v>212</v>
      </c>
      <c r="H111" s="166">
        <v>3</v>
      </c>
      <c r="I111" s="167"/>
      <c r="J111" s="168">
        <f>ROUND(I111*H111,2)</f>
        <v>0</v>
      </c>
      <c r="K111" s="164" t="s">
        <v>213</v>
      </c>
      <c r="L111" s="169"/>
      <c r="M111" s="170" t="s">
        <v>35</v>
      </c>
      <c r="N111" s="171" t="s">
        <v>47</v>
      </c>
      <c r="O111" s="64"/>
      <c r="P111" s="172">
        <f>O111*H111</f>
        <v>0</v>
      </c>
      <c r="Q111" s="172">
        <v>0.13058</v>
      </c>
      <c r="R111" s="172">
        <f>Q111*H111</f>
        <v>0.39173999999999998</v>
      </c>
      <c r="S111" s="172">
        <v>0</v>
      </c>
      <c r="T111" s="173">
        <f>S111*H111</f>
        <v>0</v>
      </c>
      <c r="U111" s="34"/>
      <c r="V111" s="34"/>
      <c r="W111" s="34"/>
      <c r="X111" s="34"/>
      <c r="Y111" s="34"/>
      <c r="Z111" s="34"/>
      <c r="AA111" s="34"/>
      <c r="AB111" s="34"/>
      <c r="AC111" s="34"/>
      <c r="AD111" s="34"/>
      <c r="AE111" s="34"/>
      <c r="AR111" s="174" t="s">
        <v>224</v>
      </c>
      <c r="AT111" s="174" t="s">
        <v>209</v>
      </c>
      <c r="AU111" s="174" t="s">
        <v>76</v>
      </c>
      <c r="AY111" s="17" t="s">
        <v>215</v>
      </c>
      <c r="BE111" s="175">
        <f>IF(N111="základní",J111,0)</f>
        <v>0</v>
      </c>
      <c r="BF111" s="175">
        <f>IF(N111="snížená",J111,0)</f>
        <v>0</v>
      </c>
      <c r="BG111" s="175">
        <f>IF(N111="zákl. přenesená",J111,0)</f>
        <v>0</v>
      </c>
      <c r="BH111" s="175">
        <f>IF(N111="sníž. přenesená",J111,0)</f>
        <v>0</v>
      </c>
      <c r="BI111" s="175">
        <f>IF(N111="nulová",J111,0)</f>
        <v>0</v>
      </c>
      <c r="BJ111" s="17" t="s">
        <v>83</v>
      </c>
      <c r="BK111" s="175">
        <f>ROUND(I111*H111,2)</f>
        <v>0</v>
      </c>
      <c r="BL111" s="17" t="s">
        <v>224</v>
      </c>
      <c r="BM111" s="174" t="s">
        <v>266</v>
      </c>
    </row>
    <row r="112" spans="1:65" s="12" customFormat="1" x14ac:dyDescent="0.2">
      <c r="B112" s="181"/>
      <c r="C112" s="182"/>
      <c r="D112" s="176" t="s">
        <v>220</v>
      </c>
      <c r="E112" s="183" t="s">
        <v>35</v>
      </c>
      <c r="F112" s="184" t="s">
        <v>246</v>
      </c>
      <c r="G112" s="182"/>
      <c r="H112" s="185">
        <v>3</v>
      </c>
      <c r="I112" s="186"/>
      <c r="J112" s="182"/>
      <c r="K112" s="182"/>
      <c r="L112" s="187"/>
      <c r="M112" s="188"/>
      <c r="N112" s="189"/>
      <c r="O112" s="189"/>
      <c r="P112" s="189"/>
      <c r="Q112" s="189"/>
      <c r="R112" s="189"/>
      <c r="S112" s="189"/>
      <c r="T112" s="190"/>
      <c r="AT112" s="191" t="s">
        <v>220</v>
      </c>
      <c r="AU112" s="191" t="s">
        <v>76</v>
      </c>
      <c r="AV112" s="12" t="s">
        <v>85</v>
      </c>
      <c r="AW112" s="12" t="s">
        <v>37</v>
      </c>
      <c r="AX112" s="12" t="s">
        <v>83</v>
      </c>
      <c r="AY112" s="191" t="s">
        <v>215</v>
      </c>
    </row>
    <row r="113" spans="1:65" s="2" customFormat="1" ht="16.5" customHeight="1" x14ac:dyDescent="0.2">
      <c r="A113" s="34"/>
      <c r="B113" s="35"/>
      <c r="C113" s="162" t="s">
        <v>267</v>
      </c>
      <c r="D113" s="162" t="s">
        <v>209</v>
      </c>
      <c r="E113" s="163" t="s">
        <v>268</v>
      </c>
      <c r="F113" s="164" t="s">
        <v>269</v>
      </c>
      <c r="G113" s="165" t="s">
        <v>212</v>
      </c>
      <c r="H113" s="166">
        <v>1</v>
      </c>
      <c r="I113" s="167"/>
      <c r="J113" s="168">
        <f>ROUND(I113*H113,2)</f>
        <v>0</v>
      </c>
      <c r="K113" s="164" t="s">
        <v>213</v>
      </c>
      <c r="L113" s="169"/>
      <c r="M113" s="170" t="s">
        <v>35</v>
      </c>
      <c r="N113" s="171" t="s">
        <v>47</v>
      </c>
      <c r="O113" s="64"/>
      <c r="P113" s="172">
        <f>O113*H113</f>
        <v>0</v>
      </c>
      <c r="Q113" s="172">
        <v>0.13431000000000001</v>
      </c>
      <c r="R113" s="172">
        <f>Q113*H113</f>
        <v>0.13431000000000001</v>
      </c>
      <c r="S113" s="172">
        <v>0</v>
      </c>
      <c r="T113" s="173">
        <f>S113*H113</f>
        <v>0</v>
      </c>
      <c r="U113" s="34"/>
      <c r="V113" s="34"/>
      <c r="W113" s="34"/>
      <c r="X113" s="34"/>
      <c r="Y113" s="34"/>
      <c r="Z113" s="34"/>
      <c r="AA113" s="34"/>
      <c r="AB113" s="34"/>
      <c r="AC113" s="34"/>
      <c r="AD113" s="34"/>
      <c r="AE113" s="34"/>
      <c r="AR113" s="174" t="s">
        <v>224</v>
      </c>
      <c r="AT113" s="174" t="s">
        <v>209</v>
      </c>
      <c r="AU113" s="174" t="s">
        <v>76</v>
      </c>
      <c r="AY113" s="17" t="s">
        <v>215</v>
      </c>
      <c r="BE113" s="175">
        <f>IF(N113="základní",J113,0)</f>
        <v>0</v>
      </c>
      <c r="BF113" s="175">
        <f>IF(N113="snížená",J113,0)</f>
        <v>0</v>
      </c>
      <c r="BG113" s="175">
        <f>IF(N113="zákl. přenesená",J113,0)</f>
        <v>0</v>
      </c>
      <c r="BH113" s="175">
        <f>IF(N113="sníž. přenesená",J113,0)</f>
        <v>0</v>
      </c>
      <c r="BI113" s="175">
        <f>IF(N113="nulová",J113,0)</f>
        <v>0</v>
      </c>
      <c r="BJ113" s="17" t="s">
        <v>83</v>
      </c>
      <c r="BK113" s="175">
        <f>ROUND(I113*H113,2)</f>
        <v>0</v>
      </c>
      <c r="BL113" s="17" t="s">
        <v>224</v>
      </c>
      <c r="BM113" s="174" t="s">
        <v>270</v>
      </c>
    </row>
    <row r="114" spans="1:65" s="12" customFormat="1" x14ac:dyDescent="0.2">
      <c r="B114" s="181"/>
      <c r="C114" s="182"/>
      <c r="D114" s="176" t="s">
        <v>220</v>
      </c>
      <c r="E114" s="183" t="s">
        <v>35</v>
      </c>
      <c r="F114" s="184" t="s">
        <v>271</v>
      </c>
      <c r="G114" s="182"/>
      <c r="H114" s="185">
        <v>1</v>
      </c>
      <c r="I114" s="186"/>
      <c r="J114" s="182"/>
      <c r="K114" s="182"/>
      <c r="L114" s="187"/>
      <c r="M114" s="188"/>
      <c r="N114" s="189"/>
      <c r="O114" s="189"/>
      <c r="P114" s="189"/>
      <c r="Q114" s="189"/>
      <c r="R114" s="189"/>
      <c r="S114" s="189"/>
      <c r="T114" s="190"/>
      <c r="AT114" s="191" t="s">
        <v>220</v>
      </c>
      <c r="AU114" s="191" t="s">
        <v>76</v>
      </c>
      <c r="AV114" s="12" t="s">
        <v>85</v>
      </c>
      <c r="AW114" s="12" t="s">
        <v>37</v>
      </c>
      <c r="AX114" s="12" t="s">
        <v>83</v>
      </c>
      <c r="AY114" s="191" t="s">
        <v>215</v>
      </c>
    </row>
    <row r="115" spans="1:65" s="2" customFormat="1" ht="16.5" customHeight="1" x14ac:dyDescent="0.2">
      <c r="A115" s="34"/>
      <c r="B115" s="35"/>
      <c r="C115" s="162" t="s">
        <v>272</v>
      </c>
      <c r="D115" s="162" t="s">
        <v>209</v>
      </c>
      <c r="E115" s="163" t="s">
        <v>273</v>
      </c>
      <c r="F115" s="164" t="s">
        <v>274</v>
      </c>
      <c r="G115" s="165" t="s">
        <v>212</v>
      </c>
      <c r="H115" s="166">
        <v>2</v>
      </c>
      <c r="I115" s="167"/>
      <c r="J115" s="168">
        <f>ROUND(I115*H115,2)</f>
        <v>0</v>
      </c>
      <c r="K115" s="164" t="s">
        <v>213</v>
      </c>
      <c r="L115" s="169"/>
      <c r="M115" s="170" t="s">
        <v>35</v>
      </c>
      <c r="N115" s="171" t="s">
        <v>47</v>
      </c>
      <c r="O115" s="64"/>
      <c r="P115" s="172">
        <f>O115*H115</f>
        <v>0</v>
      </c>
      <c r="Q115" s="172">
        <v>0.13804</v>
      </c>
      <c r="R115" s="172">
        <f>Q115*H115</f>
        <v>0.27607999999999999</v>
      </c>
      <c r="S115" s="172">
        <v>0</v>
      </c>
      <c r="T115" s="173">
        <f>S115*H115</f>
        <v>0</v>
      </c>
      <c r="U115" s="34"/>
      <c r="V115" s="34"/>
      <c r="W115" s="34"/>
      <c r="X115" s="34"/>
      <c r="Y115" s="34"/>
      <c r="Z115" s="34"/>
      <c r="AA115" s="34"/>
      <c r="AB115" s="34"/>
      <c r="AC115" s="34"/>
      <c r="AD115" s="34"/>
      <c r="AE115" s="34"/>
      <c r="AR115" s="174" t="s">
        <v>224</v>
      </c>
      <c r="AT115" s="174" t="s">
        <v>209</v>
      </c>
      <c r="AU115" s="174" t="s">
        <v>76</v>
      </c>
      <c r="AY115" s="17" t="s">
        <v>215</v>
      </c>
      <c r="BE115" s="175">
        <f>IF(N115="základní",J115,0)</f>
        <v>0</v>
      </c>
      <c r="BF115" s="175">
        <f>IF(N115="snížená",J115,0)</f>
        <v>0</v>
      </c>
      <c r="BG115" s="175">
        <f>IF(N115="zákl. přenesená",J115,0)</f>
        <v>0</v>
      </c>
      <c r="BH115" s="175">
        <f>IF(N115="sníž. přenesená",J115,0)</f>
        <v>0</v>
      </c>
      <c r="BI115" s="175">
        <f>IF(N115="nulová",J115,0)</f>
        <v>0</v>
      </c>
      <c r="BJ115" s="17" t="s">
        <v>83</v>
      </c>
      <c r="BK115" s="175">
        <f>ROUND(I115*H115,2)</f>
        <v>0</v>
      </c>
      <c r="BL115" s="17" t="s">
        <v>224</v>
      </c>
      <c r="BM115" s="174" t="s">
        <v>275</v>
      </c>
    </row>
    <row r="116" spans="1:65" s="12" customFormat="1" x14ac:dyDescent="0.2">
      <c r="B116" s="181"/>
      <c r="C116" s="182"/>
      <c r="D116" s="176" t="s">
        <v>220</v>
      </c>
      <c r="E116" s="183" t="s">
        <v>35</v>
      </c>
      <c r="F116" s="184" t="s">
        <v>254</v>
      </c>
      <c r="G116" s="182"/>
      <c r="H116" s="185">
        <v>2</v>
      </c>
      <c r="I116" s="186"/>
      <c r="J116" s="182"/>
      <c r="K116" s="182"/>
      <c r="L116" s="187"/>
      <c r="M116" s="188"/>
      <c r="N116" s="189"/>
      <c r="O116" s="189"/>
      <c r="P116" s="189"/>
      <c r="Q116" s="189"/>
      <c r="R116" s="189"/>
      <c r="S116" s="189"/>
      <c r="T116" s="190"/>
      <c r="AT116" s="191" t="s">
        <v>220</v>
      </c>
      <c r="AU116" s="191" t="s">
        <v>76</v>
      </c>
      <c r="AV116" s="12" t="s">
        <v>85</v>
      </c>
      <c r="AW116" s="12" t="s">
        <v>37</v>
      </c>
      <c r="AX116" s="12" t="s">
        <v>83</v>
      </c>
      <c r="AY116" s="191" t="s">
        <v>215</v>
      </c>
    </row>
    <row r="117" spans="1:65" s="2" customFormat="1" ht="16.5" customHeight="1" x14ac:dyDescent="0.2">
      <c r="A117" s="34"/>
      <c r="B117" s="35"/>
      <c r="C117" s="162" t="s">
        <v>276</v>
      </c>
      <c r="D117" s="162" t="s">
        <v>209</v>
      </c>
      <c r="E117" s="163" t="s">
        <v>277</v>
      </c>
      <c r="F117" s="164" t="s">
        <v>278</v>
      </c>
      <c r="G117" s="165" t="s">
        <v>212</v>
      </c>
      <c r="H117" s="166">
        <v>2</v>
      </c>
      <c r="I117" s="167"/>
      <c r="J117" s="168">
        <f>ROUND(I117*H117,2)</f>
        <v>0</v>
      </c>
      <c r="K117" s="164" t="s">
        <v>213</v>
      </c>
      <c r="L117" s="169"/>
      <c r="M117" s="170" t="s">
        <v>35</v>
      </c>
      <c r="N117" s="171" t="s">
        <v>47</v>
      </c>
      <c r="O117" s="64"/>
      <c r="P117" s="172">
        <f>O117*H117</f>
        <v>0</v>
      </c>
      <c r="Q117" s="172">
        <v>0.14177000000000001</v>
      </c>
      <c r="R117" s="172">
        <f>Q117*H117</f>
        <v>0.28354000000000001</v>
      </c>
      <c r="S117" s="172">
        <v>0</v>
      </c>
      <c r="T117" s="173">
        <f>S117*H117</f>
        <v>0</v>
      </c>
      <c r="U117" s="34"/>
      <c r="V117" s="34"/>
      <c r="W117" s="34"/>
      <c r="X117" s="34"/>
      <c r="Y117" s="34"/>
      <c r="Z117" s="34"/>
      <c r="AA117" s="34"/>
      <c r="AB117" s="34"/>
      <c r="AC117" s="34"/>
      <c r="AD117" s="34"/>
      <c r="AE117" s="34"/>
      <c r="AR117" s="174" t="s">
        <v>224</v>
      </c>
      <c r="AT117" s="174" t="s">
        <v>209</v>
      </c>
      <c r="AU117" s="174" t="s">
        <v>76</v>
      </c>
      <c r="AY117" s="17" t="s">
        <v>215</v>
      </c>
      <c r="BE117" s="175">
        <f>IF(N117="základní",J117,0)</f>
        <v>0</v>
      </c>
      <c r="BF117" s="175">
        <f>IF(N117="snížená",J117,0)</f>
        <v>0</v>
      </c>
      <c r="BG117" s="175">
        <f>IF(N117="zákl. přenesená",J117,0)</f>
        <v>0</v>
      </c>
      <c r="BH117" s="175">
        <f>IF(N117="sníž. přenesená",J117,0)</f>
        <v>0</v>
      </c>
      <c r="BI117" s="175">
        <f>IF(N117="nulová",J117,0)</f>
        <v>0</v>
      </c>
      <c r="BJ117" s="17" t="s">
        <v>83</v>
      </c>
      <c r="BK117" s="175">
        <f>ROUND(I117*H117,2)</f>
        <v>0</v>
      </c>
      <c r="BL117" s="17" t="s">
        <v>224</v>
      </c>
      <c r="BM117" s="174" t="s">
        <v>279</v>
      </c>
    </row>
    <row r="118" spans="1:65" s="12" customFormat="1" x14ac:dyDescent="0.2">
      <c r="B118" s="181"/>
      <c r="C118" s="182"/>
      <c r="D118" s="176" t="s">
        <v>220</v>
      </c>
      <c r="E118" s="183" t="s">
        <v>35</v>
      </c>
      <c r="F118" s="184" t="s">
        <v>254</v>
      </c>
      <c r="G118" s="182"/>
      <c r="H118" s="185">
        <v>2</v>
      </c>
      <c r="I118" s="186"/>
      <c r="J118" s="182"/>
      <c r="K118" s="182"/>
      <c r="L118" s="187"/>
      <c r="M118" s="188"/>
      <c r="N118" s="189"/>
      <c r="O118" s="189"/>
      <c r="P118" s="189"/>
      <c r="Q118" s="189"/>
      <c r="R118" s="189"/>
      <c r="S118" s="189"/>
      <c r="T118" s="190"/>
      <c r="AT118" s="191" t="s">
        <v>220</v>
      </c>
      <c r="AU118" s="191" t="s">
        <v>76</v>
      </c>
      <c r="AV118" s="12" t="s">
        <v>85</v>
      </c>
      <c r="AW118" s="12" t="s">
        <v>37</v>
      </c>
      <c r="AX118" s="12" t="s">
        <v>83</v>
      </c>
      <c r="AY118" s="191" t="s">
        <v>215</v>
      </c>
    </row>
    <row r="119" spans="1:65" s="2" customFormat="1" ht="16.5" customHeight="1" x14ac:dyDescent="0.2">
      <c r="A119" s="34"/>
      <c r="B119" s="35"/>
      <c r="C119" s="162" t="s">
        <v>8</v>
      </c>
      <c r="D119" s="162" t="s">
        <v>209</v>
      </c>
      <c r="E119" s="163" t="s">
        <v>280</v>
      </c>
      <c r="F119" s="164" t="s">
        <v>281</v>
      </c>
      <c r="G119" s="165" t="s">
        <v>212</v>
      </c>
      <c r="H119" s="166">
        <v>1</v>
      </c>
      <c r="I119" s="167"/>
      <c r="J119" s="168">
        <f>ROUND(I119*H119,2)</f>
        <v>0</v>
      </c>
      <c r="K119" s="164" t="s">
        <v>213</v>
      </c>
      <c r="L119" s="169"/>
      <c r="M119" s="170" t="s">
        <v>35</v>
      </c>
      <c r="N119" s="171" t="s">
        <v>47</v>
      </c>
      <c r="O119" s="64"/>
      <c r="P119" s="172">
        <f>O119*H119</f>
        <v>0</v>
      </c>
      <c r="Q119" s="172">
        <v>0.14549999999999999</v>
      </c>
      <c r="R119" s="172">
        <f>Q119*H119</f>
        <v>0.14549999999999999</v>
      </c>
      <c r="S119" s="172">
        <v>0</v>
      </c>
      <c r="T119" s="173">
        <f>S119*H119</f>
        <v>0</v>
      </c>
      <c r="U119" s="34"/>
      <c r="V119" s="34"/>
      <c r="W119" s="34"/>
      <c r="X119" s="34"/>
      <c r="Y119" s="34"/>
      <c r="Z119" s="34"/>
      <c r="AA119" s="34"/>
      <c r="AB119" s="34"/>
      <c r="AC119" s="34"/>
      <c r="AD119" s="34"/>
      <c r="AE119" s="34"/>
      <c r="AR119" s="174" t="s">
        <v>224</v>
      </c>
      <c r="AT119" s="174" t="s">
        <v>209</v>
      </c>
      <c r="AU119" s="174" t="s">
        <v>76</v>
      </c>
      <c r="AY119" s="17" t="s">
        <v>215</v>
      </c>
      <c r="BE119" s="175">
        <f>IF(N119="základní",J119,0)</f>
        <v>0</v>
      </c>
      <c r="BF119" s="175">
        <f>IF(N119="snížená",J119,0)</f>
        <v>0</v>
      </c>
      <c r="BG119" s="175">
        <f>IF(N119="zákl. přenesená",J119,0)</f>
        <v>0</v>
      </c>
      <c r="BH119" s="175">
        <f>IF(N119="sníž. přenesená",J119,0)</f>
        <v>0</v>
      </c>
      <c r="BI119" s="175">
        <f>IF(N119="nulová",J119,0)</f>
        <v>0</v>
      </c>
      <c r="BJ119" s="17" t="s">
        <v>83</v>
      </c>
      <c r="BK119" s="175">
        <f>ROUND(I119*H119,2)</f>
        <v>0</v>
      </c>
      <c r="BL119" s="17" t="s">
        <v>224</v>
      </c>
      <c r="BM119" s="174" t="s">
        <v>282</v>
      </c>
    </row>
    <row r="120" spans="1:65" s="12" customFormat="1" x14ac:dyDescent="0.2">
      <c r="B120" s="181"/>
      <c r="C120" s="182"/>
      <c r="D120" s="176" t="s">
        <v>220</v>
      </c>
      <c r="E120" s="183" t="s">
        <v>35</v>
      </c>
      <c r="F120" s="184" t="s">
        <v>271</v>
      </c>
      <c r="G120" s="182"/>
      <c r="H120" s="185">
        <v>1</v>
      </c>
      <c r="I120" s="186"/>
      <c r="J120" s="182"/>
      <c r="K120" s="182"/>
      <c r="L120" s="187"/>
      <c r="M120" s="188"/>
      <c r="N120" s="189"/>
      <c r="O120" s="189"/>
      <c r="P120" s="189"/>
      <c r="Q120" s="189"/>
      <c r="R120" s="189"/>
      <c r="S120" s="189"/>
      <c r="T120" s="190"/>
      <c r="AT120" s="191" t="s">
        <v>220</v>
      </c>
      <c r="AU120" s="191" t="s">
        <v>76</v>
      </c>
      <c r="AV120" s="12" t="s">
        <v>85</v>
      </c>
      <c r="AW120" s="12" t="s">
        <v>37</v>
      </c>
      <c r="AX120" s="12" t="s">
        <v>83</v>
      </c>
      <c r="AY120" s="191" t="s">
        <v>215</v>
      </c>
    </row>
    <row r="121" spans="1:65" s="2" customFormat="1" ht="16.5" customHeight="1" x14ac:dyDescent="0.2">
      <c r="A121" s="34"/>
      <c r="B121" s="35"/>
      <c r="C121" s="162" t="s">
        <v>283</v>
      </c>
      <c r="D121" s="162" t="s">
        <v>209</v>
      </c>
      <c r="E121" s="163" t="s">
        <v>284</v>
      </c>
      <c r="F121" s="164" t="s">
        <v>285</v>
      </c>
      <c r="G121" s="165" t="s">
        <v>212</v>
      </c>
      <c r="H121" s="166">
        <v>2</v>
      </c>
      <c r="I121" s="167"/>
      <c r="J121" s="168">
        <f>ROUND(I121*H121,2)</f>
        <v>0</v>
      </c>
      <c r="K121" s="164" t="s">
        <v>213</v>
      </c>
      <c r="L121" s="169"/>
      <c r="M121" s="170" t="s">
        <v>35</v>
      </c>
      <c r="N121" s="171" t="s">
        <v>47</v>
      </c>
      <c r="O121" s="64"/>
      <c r="P121" s="172">
        <f>O121*H121</f>
        <v>0</v>
      </c>
      <c r="Q121" s="172">
        <v>0.14923</v>
      </c>
      <c r="R121" s="172">
        <f>Q121*H121</f>
        <v>0.29846</v>
      </c>
      <c r="S121" s="172">
        <v>0</v>
      </c>
      <c r="T121" s="173">
        <f>S121*H121</f>
        <v>0</v>
      </c>
      <c r="U121" s="34"/>
      <c r="V121" s="34"/>
      <c r="W121" s="34"/>
      <c r="X121" s="34"/>
      <c r="Y121" s="34"/>
      <c r="Z121" s="34"/>
      <c r="AA121" s="34"/>
      <c r="AB121" s="34"/>
      <c r="AC121" s="34"/>
      <c r="AD121" s="34"/>
      <c r="AE121" s="34"/>
      <c r="AR121" s="174" t="s">
        <v>224</v>
      </c>
      <c r="AT121" s="174" t="s">
        <v>209</v>
      </c>
      <c r="AU121" s="174" t="s">
        <v>76</v>
      </c>
      <c r="AY121" s="17" t="s">
        <v>215</v>
      </c>
      <c r="BE121" s="175">
        <f>IF(N121="základní",J121,0)</f>
        <v>0</v>
      </c>
      <c r="BF121" s="175">
        <f>IF(N121="snížená",J121,0)</f>
        <v>0</v>
      </c>
      <c r="BG121" s="175">
        <f>IF(N121="zákl. přenesená",J121,0)</f>
        <v>0</v>
      </c>
      <c r="BH121" s="175">
        <f>IF(N121="sníž. přenesená",J121,0)</f>
        <v>0</v>
      </c>
      <c r="BI121" s="175">
        <f>IF(N121="nulová",J121,0)</f>
        <v>0</v>
      </c>
      <c r="BJ121" s="17" t="s">
        <v>83</v>
      </c>
      <c r="BK121" s="175">
        <f>ROUND(I121*H121,2)</f>
        <v>0</v>
      </c>
      <c r="BL121" s="17" t="s">
        <v>224</v>
      </c>
      <c r="BM121" s="174" t="s">
        <v>286</v>
      </c>
    </row>
    <row r="122" spans="1:65" s="12" customFormat="1" x14ac:dyDescent="0.2">
      <c r="B122" s="181"/>
      <c r="C122" s="182"/>
      <c r="D122" s="176" t="s">
        <v>220</v>
      </c>
      <c r="E122" s="183" t="s">
        <v>35</v>
      </c>
      <c r="F122" s="184" t="s">
        <v>254</v>
      </c>
      <c r="G122" s="182"/>
      <c r="H122" s="185">
        <v>2</v>
      </c>
      <c r="I122" s="186"/>
      <c r="J122" s="182"/>
      <c r="K122" s="182"/>
      <c r="L122" s="187"/>
      <c r="M122" s="188"/>
      <c r="N122" s="189"/>
      <c r="O122" s="189"/>
      <c r="P122" s="189"/>
      <c r="Q122" s="189"/>
      <c r="R122" s="189"/>
      <c r="S122" s="189"/>
      <c r="T122" s="190"/>
      <c r="AT122" s="191" t="s">
        <v>220</v>
      </c>
      <c r="AU122" s="191" t="s">
        <v>76</v>
      </c>
      <c r="AV122" s="12" t="s">
        <v>85</v>
      </c>
      <c r="AW122" s="12" t="s">
        <v>37</v>
      </c>
      <c r="AX122" s="12" t="s">
        <v>83</v>
      </c>
      <c r="AY122" s="191" t="s">
        <v>215</v>
      </c>
    </row>
    <row r="123" spans="1:65" s="2" customFormat="1" ht="16.5" customHeight="1" x14ac:dyDescent="0.2">
      <c r="A123" s="34"/>
      <c r="B123" s="35"/>
      <c r="C123" s="162" t="s">
        <v>287</v>
      </c>
      <c r="D123" s="162" t="s">
        <v>209</v>
      </c>
      <c r="E123" s="163" t="s">
        <v>288</v>
      </c>
      <c r="F123" s="164" t="s">
        <v>289</v>
      </c>
      <c r="G123" s="165" t="s">
        <v>212</v>
      </c>
      <c r="H123" s="166">
        <v>2</v>
      </c>
      <c r="I123" s="167"/>
      <c r="J123" s="168">
        <f>ROUND(I123*H123,2)</f>
        <v>0</v>
      </c>
      <c r="K123" s="164" t="s">
        <v>213</v>
      </c>
      <c r="L123" s="169"/>
      <c r="M123" s="170" t="s">
        <v>35</v>
      </c>
      <c r="N123" s="171" t="s">
        <v>47</v>
      </c>
      <c r="O123" s="64"/>
      <c r="P123" s="172">
        <f>O123*H123</f>
        <v>0</v>
      </c>
      <c r="Q123" s="172">
        <v>0.15296000000000001</v>
      </c>
      <c r="R123" s="172">
        <f>Q123*H123</f>
        <v>0.30592000000000003</v>
      </c>
      <c r="S123" s="172">
        <v>0</v>
      </c>
      <c r="T123" s="173">
        <f>S123*H123</f>
        <v>0</v>
      </c>
      <c r="U123" s="34"/>
      <c r="V123" s="34"/>
      <c r="W123" s="34"/>
      <c r="X123" s="34"/>
      <c r="Y123" s="34"/>
      <c r="Z123" s="34"/>
      <c r="AA123" s="34"/>
      <c r="AB123" s="34"/>
      <c r="AC123" s="34"/>
      <c r="AD123" s="34"/>
      <c r="AE123" s="34"/>
      <c r="AR123" s="174" t="s">
        <v>224</v>
      </c>
      <c r="AT123" s="174" t="s">
        <v>209</v>
      </c>
      <c r="AU123" s="174" t="s">
        <v>76</v>
      </c>
      <c r="AY123" s="17" t="s">
        <v>215</v>
      </c>
      <c r="BE123" s="175">
        <f>IF(N123="základní",J123,0)</f>
        <v>0</v>
      </c>
      <c r="BF123" s="175">
        <f>IF(N123="snížená",J123,0)</f>
        <v>0</v>
      </c>
      <c r="BG123" s="175">
        <f>IF(N123="zákl. přenesená",J123,0)</f>
        <v>0</v>
      </c>
      <c r="BH123" s="175">
        <f>IF(N123="sníž. přenesená",J123,0)</f>
        <v>0</v>
      </c>
      <c r="BI123" s="175">
        <f>IF(N123="nulová",J123,0)</f>
        <v>0</v>
      </c>
      <c r="BJ123" s="17" t="s">
        <v>83</v>
      </c>
      <c r="BK123" s="175">
        <f>ROUND(I123*H123,2)</f>
        <v>0</v>
      </c>
      <c r="BL123" s="17" t="s">
        <v>224</v>
      </c>
      <c r="BM123" s="174" t="s">
        <v>290</v>
      </c>
    </row>
    <row r="124" spans="1:65" s="12" customFormat="1" x14ac:dyDescent="0.2">
      <c r="B124" s="181"/>
      <c r="C124" s="182"/>
      <c r="D124" s="176" t="s">
        <v>220</v>
      </c>
      <c r="E124" s="183" t="s">
        <v>35</v>
      </c>
      <c r="F124" s="184" t="s">
        <v>254</v>
      </c>
      <c r="G124" s="182"/>
      <c r="H124" s="185">
        <v>2</v>
      </c>
      <c r="I124" s="186"/>
      <c r="J124" s="182"/>
      <c r="K124" s="182"/>
      <c r="L124" s="187"/>
      <c r="M124" s="188"/>
      <c r="N124" s="189"/>
      <c r="O124" s="189"/>
      <c r="P124" s="189"/>
      <c r="Q124" s="189"/>
      <c r="R124" s="189"/>
      <c r="S124" s="189"/>
      <c r="T124" s="190"/>
      <c r="AT124" s="191" t="s">
        <v>220</v>
      </c>
      <c r="AU124" s="191" t="s">
        <v>76</v>
      </c>
      <c r="AV124" s="12" t="s">
        <v>85</v>
      </c>
      <c r="AW124" s="12" t="s">
        <v>37</v>
      </c>
      <c r="AX124" s="12" t="s">
        <v>83</v>
      </c>
      <c r="AY124" s="191" t="s">
        <v>215</v>
      </c>
    </row>
    <row r="125" spans="1:65" s="2" customFormat="1" ht="16.5" customHeight="1" x14ac:dyDescent="0.2">
      <c r="A125" s="34"/>
      <c r="B125" s="35"/>
      <c r="C125" s="162" t="s">
        <v>291</v>
      </c>
      <c r="D125" s="162" t="s">
        <v>209</v>
      </c>
      <c r="E125" s="163" t="s">
        <v>292</v>
      </c>
      <c r="F125" s="164" t="s">
        <v>293</v>
      </c>
      <c r="G125" s="165" t="s">
        <v>212</v>
      </c>
      <c r="H125" s="166">
        <v>1</v>
      </c>
      <c r="I125" s="167"/>
      <c r="J125" s="168">
        <f>ROUND(I125*H125,2)</f>
        <v>0</v>
      </c>
      <c r="K125" s="164" t="s">
        <v>213</v>
      </c>
      <c r="L125" s="169"/>
      <c r="M125" s="170" t="s">
        <v>35</v>
      </c>
      <c r="N125" s="171" t="s">
        <v>47</v>
      </c>
      <c r="O125" s="64"/>
      <c r="P125" s="172">
        <f>O125*H125</f>
        <v>0</v>
      </c>
      <c r="Q125" s="172">
        <v>0.15669</v>
      </c>
      <c r="R125" s="172">
        <f>Q125*H125</f>
        <v>0.15669</v>
      </c>
      <c r="S125" s="172">
        <v>0</v>
      </c>
      <c r="T125" s="173">
        <f>S125*H125</f>
        <v>0</v>
      </c>
      <c r="U125" s="34"/>
      <c r="V125" s="34"/>
      <c r="W125" s="34"/>
      <c r="X125" s="34"/>
      <c r="Y125" s="34"/>
      <c r="Z125" s="34"/>
      <c r="AA125" s="34"/>
      <c r="AB125" s="34"/>
      <c r="AC125" s="34"/>
      <c r="AD125" s="34"/>
      <c r="AE125" s="34"/>
      <c r="AR125" s="174" t="s">
        <v>224</v>
      </c>
      <c r="AT125" s="174" t="s">
        <v>209</v>
      </c>
      <c r="AU125" s="174" t="s">
        <v>76</v>
      </c>
      <c r="AY125" s="17" t="s">
        <v>215</v>
      </c>
      <c r="BE125" s="175">
        <f>IF(N125="základní",J125,0)</f>
        <v>0</v>
      </c>
      <c r="BF125" s="175">
        <f>IF(N125="snížená",J125,0)</f>
        <v>0</v>
      </c>
      <c r="BG125" s="175">
        <f>IF(N125="zákl. přenesená",J125,0)</f>
        <v>0</v>
      </c>
      <c r="BH125" s="175">
        <f>IF(N125="sníž. přenesená",J125,0)</f>
        <v>0</v>
      </c>
      <c r="BI125" s="175">
        <f>IF(N125="nulová",J125,0)</f>
        <v>0</v>
      </c>
      <c r="BJ125" s="17" t="s">
        <v>83</v>
      </c>
      <c r="BK125" s="175">
        <f>ROUND(I125*H125,2)</f>
        <v>0</v>
      </c>
      <c r="BL125" s="17" t="s">
        <v>224</v>
      </c>
      <c r="BM125" s="174" t="s">
        <v>294</v>
      </c>
    </row>
    <row r="126" spans="1:65" s="12" customFormat="1" x14ac:dyDescent="0.2">
      <c r="B126" s="181"/>
      <c r="C126" s="182"/>
      <c r="D126" s="176" t="s">
        <v>220</v>
      </c>
      <c r="E126" s="183" t="s">
        <v>35</v>
      </c>
      <c r="F126" s="184" t="s">
        <v>271</v>
      </c>
      <c r="G126" s="182"/>
      <c r="H126" s="185">
        <v>1</v>
      </c>
      <c r="I126" s="186"/>
      <c r="J126" s="182"/>
      <c r="K126" s="182"/>
      <c r="L126" s="187"/>
      <c r="M126" s="188"/>
      <c r="N126" s="189"/>
      <c r="O126" s="189"/>
      <c r="P126" s="189"/>
      <c r="Q126" s="189"/>
      <c r="R126" s="189"/>
      <c r="S126" s="189"/>
      <c r="T126" s="190"/>
      <c r="AT126" s="191" t="s">
        <v>220</v>
      </c>
      <c r="AU126" s="191" t="s">
        <v>76</v>
      </c>
      <c r="AV126" s="12" t="s">
        <v>85</v>
      </c>
      <c r="AW126" s="12" t="s">
        <v>37</v>
      </c>
      <c r="AX126" s="12" t="s">
        <v>83</v>
      </c>
      <c r="AY126" s="191" t="s">
        <v>215</v>
      </c>
    </row>
    <row r="127" spans="1:65" s="2" customFormat="1" ht="16.5" customHeight="1" x14ac:dyDescent="0.2">
      <c r="A127" s="34"/>
      <c r="B127" s="35"/>
      <c r="C127" s="162" t="s">
        <v>295</v>
      </c>
      <c r="D127" s="162" t="s">
        <v>209</v>
      </c>
      <c r="E127" s="163" t="s">
        <v>296</v>
      </c>
      <c r="F127" s="164" t="s">
        <v>297</v>
      </c>
      <c r="G127" s="165" t="s">
        <v>212</v>
      </c>
      <c r="H127" s="166">
        <v>1</v>
      </c>
      <c r="I127" s="167"/>
      <c r="J127" s="168">
        <f>ROUND(I127*H127,2)</f>
        <v>0</v>
      </c>
      <c r="K127" s="164" t="s">
        <v>213</v>
      </c>
      <c r="L127" s="169"/>
      <c r="M127" s="170" t="s">
        <v>35</v>
      </c>
      <c r="N127" s="171" t="s">
        <v>47</v>
      </c>
      <c r="O127" s="64"/>
      <c r="P127" s="172">
        <f>O127*H127</f>
        <v>0</v>
      </c>
      <c r="Q127" s="172">
        <v>0.16042000000000001</v>
      </c>
      <c r="R127" s="172">
        <f>Q127*H127</f>
        <v>0.16042000000000001</v>
      </c>
      <c r="S127" s="172">
        <v>0</v>
      </c>
      <c r="T127" s="173">
        <f>S127*H127</f>
        <v>0</v>
      </c>
      <c r="U127" s="34"/>
      <c r="V127" s="34"/>
      <c r="W127" s="34"/>
      <c r="X127" s="34"/>
      <c r="Y127" s="34"/>
      <c r="Z127" s="34"/>
      <c r="AA127" s="34"/>
      <c r="AB127" s="34"/>
      <c r="AC127" s="34"/>
      <c r="AD127" s="34"/>
      <c r="AE127" s="34"/>
      <c r="AR127" s="174" t="s">
        <v>224</v>
      </c>
      <c r="AT127" s="174" t="s">
        <v>209</v>
      </c>
      <c r="AU127" s="174" t="s">
        <v>76</v>
      </c>
      <c r="AY127" s="17" t="s">
        <v>215</v>
      </c>
      <c r="BE127" s="175">
        <f>IF(N127="základní",J127,0)</f>
        <v>0</v>
      </c>
      <c r="BF127" s="175">
        <f>IF(N127="snížená",J127,0)</f>
        <v>0</v>
      </c>
      <c r="BG127" s="175">
        <f>IF(N127="zákl. přenesená",J127,0)</f>
        <v>0</v>
      </c>
      <c r="BH127" s="175">
        <f>IF(N127="sníž. přenesená",J127,0)</f>
        <v>0</v>
      </c>
      <c r="BI127" s="175">
        <f>IF(N127="nulová",J127,0)</f>
        <v>0</v>
      </c>
      <c r="BJ127" s="17" t="s">
        <v>83</v>
      </c>
      <c r="BK127" s="175">
        <f>ROUND(I127*H127,2)</f>
        <v>0</v>
      </c>
      <c r="BL127" s="17" t="s">
        <v>224</v>
      </c>
      <c r="BM127" s="174" t="s">
        <v>298</v>
      </c>
    </row>
    <row r="128" spans="1:65" s="12" customFormat="1" x14ac:dyDescent="0.2">
      <c r="B128" s="181"/>
      <c r="C128" s="182"/>
      <c r="D128" s="176" t="s">
        <v>220</v>
      </c>
      <c r="E128" s="183" t="s">
        <v>35</v>
      </c>
      <c r="F128" s="184" t="s">
        <v>271</v>
      </c>
      <c r="G128" s="182"/>
      <c r="H128" s="185">
        <v>1</v>
      </c>
      <c r="I128" s="186"/>
      <c r="J128" s="182"/>
      <c r="K128" s="182"/>
      <c r="L128" s="187"/>
      <c r="M128" s="188"/>
      <c r="N128" s="189"/>
      <c r="O128" s="189"/>
      <c r="P128" s="189"/>
      <c r="Q128" s="189"/>
      <c r="R128" s="189"/>
      <c r="S128" s="189"/>
      <c r="T128" s="190"/>
      <c r="AT128" s="191" t="s">
        <v>220</v>
      </c>
      <c r="AU128" s="191" t="s">
        <v>76</v>
      </c>
      <c r="AV128" s="12" t="s">
        <v>85</v>
      </c>
      <c r="AW128" s="12" t="s">
        <v>37</v>
      </c>
      <c r="AX128" s="12" t="s">
        <v>83</v>
      </c>
      <c r="AY128" s="191" t="s">
        <v>215</v>
      </c>
    </row>
    <row r="129" spans="1:65" s="2" customFormat="1" ht="16.5" customHeight="1" x14ac:dyDescent="0.2">
      <c r="A129" s="34"/>
      <c r="B129" s="35"/>
      <c r="C129" s="162" t="s">
        <v>299</v>
      </c>
      <c r="D129" s="162" t="s">
        <v>209</v>
      </c>
      <c r="E129" s="163" t="s">
        <v>300</v>
      </c>
      <c r="F129" s="164" t="s">
        <v>301</v>
      </c>
      <c r="G129" s="165" t="s">
        <v>212</v>
      </c>
      <c r="H129" s="166">
        <v>2</v>
      </c>
      <c r="I129" s="167"/>
      <c r="J129" s="168">
        <f>ROUND(I129*H129,2)</f>
        <v>0</v>
      </c>
      <c r="K129" s="164" t="s">
        <v>213</v>
      </c>
      <c r="L129" s="169"/>
      <c r="M129" s="170" t="s">
        <v>35</v>
      </c>
      <c r="N129" s="171" t="s">
        <v>47</v>
      </c>
      <c r="O129" s="64"/>
      <c r="P129" s="172">
        <f>O129*H129</f>
        <v>0</v>
      </c>
      <c r="Q129" s="172">
        <v>0.16414999999999999</v>
      </c>
      <c r="R129" s="172">
        <f>Q129*H129</f>
        <v>0.32829999999999998</v>
      </c>
      <c r="S129" s="172">
        <v>0</v>
      </c>
      <c r="T129" s="173">
        <f>S129*H129</f>
        <v>0</v>
      </c>
      <c r="U129" s="34"/>
      <c r="V129" s="34"/>
      <c r="W129" s="34"/>
      <c r="X129" s="34"/>
      <c r="Y129" s="34"/>
      <c r="Z129" s="34"/>
      <c r="AA129" s="34"/>
      <c r="AB129" s="34"/>
      <c r="AC129" s="34"/>
      <c r="AD129" s="34"/>
      <c r="AE129" s="34"/>
      <c r="AR129" s="174" t="s">
        <v>224</v>
      </c>
      <c r="AT129" s="174" t="s">
        <v>209</v>
      </c>
      <c r="AU129" s="174" t="s">
        <v>76</v>
      </c>
      <c r="AY129" s="17" t="s">
        <v>215</v>
      </c>
      <c r="BE129" s="175">
        <f>IF(N129="základní",J129,0)</f>
        <v>0</v>
      </c>
      <c r="BF129" s="175">
        <f>IF(N129="snížená",J129,0)</f>
        <v>0</v>
      </c>
      <c r="BG129" s="175">
        <f>IF(N129="zákl. přenesená",J129,0)</f>
        <v>0</v>
      </c>
      <c r="BH129" s="175">
        <f>IF(N129="sníž. přenesená",J129,0)</f>
        <v>0</v>
      </c>
      <c r="BI129" s="175">
        <f>IF(N129="nulová",J129,0)</f>
        <v>0</v>
      </c>
      <c r="BJ129" s="17" t="s">
        <v>83</v>
      </c>
      <c r="BK129" s="175">
        <f>ROUND(I129*H129,2)</f>
        <v>0</v>
      </c>
      <c r="BL129" s="17" t="s">
        <v>224</v>
      </c>
      <c r="BM129" s="174" t="s">
        <v>302</v>
      </c>
    </row>
    <row r="130" spans="1:65" s="12" customFormat="1" x14ac:dyDescent="0.2">
      <c r="B130" s="181"/>
      <c r="C130" s="182"/>
      <c r="D130" s="176" t="s">
        <v>220</v>
      </c>
      <c r="E130" s="183" t="s">
        <v>35</v>
      </c>
      <c r="F130" s="184" t="s">
        <v>254</v>
      </c>
      <c r="G130" s="182"/>
      <c r="H130" s="185">
        <v>2</v>
      </c>
      <c r="I130" s="186"/>
      <c r="J130" s="182"/>
      <c r="K130" s="182"/>
      <c r="L130" s="187"/>
      <c r="M130" s="188"/>
      <c r="N130" s="189"/>
      <c r="O130" s="189"/>
      <c r="P130" s="189"/>
      <c r="Q130" s="189"/>
      <c r="R130" s="189"/>
      <c r="S130" s="189"/>
      <c r="T130" s="190"/>
      <c r="AT130" s="191" t="s">
        <v>220</v>
      </c>
      <c r="AU130" s="191" t="s">
        <v>76</v>
      </c>
      <c r="AV130" s="12" t="s">
        <v>85</v>
      </c>
      <c r="AW130" s="12" t="s">
        <v>37</v>
      </c>
      <c r="AX130" s="12" t="s">
        <v>83</v>
      </c>
      <c r="AY130" s="191" t="s">
        <v>215</v>
      </c>
    </row>
    <row r="131" spans="1:65" s="2" customFormat="1" ht="16.5" customHeight="1" x14ac:dyDescent="0.2">
      <c r="A131" s="34"/>
      <c r="B131" s="35"/>
      <c r="C131" s="162" t="s">
        <v>7</v>
      </c>
      <c r="D131" s="162" t="s">
        <v>209</v>
      </c>
      <c r="E131" s="163" t="s">
        <v>303</v>
      </c>
      <c r="F131" s="164" t="s">
        <v>304</v>
      </c>
      <c r="G131" s="165" t="s">
        <v>212</v>
      </c>
      <c r="H131" s="166">
        <v>3</v>
      </c>
      <c r="I131" s="167"/>
      <c r="J131" s="168">
        <f>ROUND(I131*H131,2)</f>
        <v>0</v>
      </c>
      <c r="K131" s="164" t="s">
        <v>213</v>
      </c>
      <c r="L131" s="169"/>
      <c r="M131" s="170" t="s">
        <v>35</v>
      </c>
      <c r="N131" s="171" t="s">
        <v>47</v>
      </c>
      <c r="O131" s="64"/>
      <c r="P131" s="172">
        <f>O131*H131</f>
        <v>0</v>
      </c>
      <c r="Q131" s="172">
        <v>0.16788</v>
      </c>
      <c r="R131" s="172">
        <f>Q131*H131</f>
        <v>0.50363999999999998</v>
      </c>
      <c r="S131" s="172">
        <v>0</v>
      </c>
      <c r="T131" s="173">
        <f>S131*H131</f>
        <v>0</v>
      </c>
      <c r="U131" s="34"/>
      <c r="V131" s="34"/>
      <c r="W131" s="34"/>
      <c r="X131" s="34"/>
      <c r="Y131" s="34"/>
      <c r="Z131" s="34"/>
      <c r="AA131" s="34"/>
      <c r="AB131" s="34"/>
      <c r="AC131" s="34"/>
      <c r="AD131" s="34"/>
      <c r="AE131" s="34"/>
      <c r="AR131" s="174" t="s">
        <v>224</v>
      </c>
      <c r="AT131" s="174" t="s">
        <v>209</v>
      </c>
      <c r="AU131" s="174" t="s">
        <v>76</v>
      </c>
      <c r="AY131" s="17" t="s">
        <v>215</v>
      </c>
      <c r="BE131" s="175">
        <f>IF(N131="základní",J131,0)</f>
        <v>0</v>
      </c>
      <c r="BF131" s="175">
        <f>IF(N131="snížená",J131,0)</f>
        <v>0</v>
      </c>
      <c r="BG131" s="175">
        <f>IF(N131="zákl. přenesená",J131,0)</f>
        <v>0</v>
      </c>
      <c r="BH131" s="175">
        <f>IF(N131="sníž. přenesená",J131,0)</f>
        <v>0</v>
      </c>
      <c r="BI131" s="175">
        <f>IF(N131="nulová",J131,0)</f>
        <v>0</v>
      </c>
      <c r="BJ131" s="17" t="s">
        <v>83</v>
      </c>
      <c r="BK131" s="175">
        <f>ROUND(I131*H131,2)</f>
        <v>0</v>
      </c>
      <c r="BL131" s="17" t="s">
        <v>224</v>
      </c>
      <c r="BM131" s="174" t="s">
        <v>305</v>
      </c>
    </row>
    <row r="132" spans="1:65" s="12" customFormat="1" x14ac:dyDescent="0.2">
      <c r="B132" s="181"/>
      <c r="C132" s="182"/>
      <c r="D132" s="176" t="s">
        <v>220</v>
      </c>
      <c r="E132" s="183" t="s">
        <v>35</v>
      </c>
      <c r="F132" s="184" t="s">
        <v>246</v>
      </c>
      <c r="G132" s="182"/>
      <c r="H132" s="185">
        <v>3</v>
      </c>
      <c r="I132" s="186"/>
      <c r="J132" s="182"/>
      <c r="K132" s="182"/>
      <c r="L132" s="187"/>
      <c r="M132" s="188"/>
      <c r="N132" s="189"/>
      <c r="O132" s="189"/>
      <c r="P132" s="189"/>
      <c r="Q132" s="189"/>
      <c r="R132" s="189"/>
      <c r="S132" s="189"/>
      <c r="T132" s="190"/>
      <c r="AT132" s="191" t="s">
        <v>220</v>
      </c>
      <c r="AU132" s="191" t="s">
        <v>76</v>
      </c>
      <c r="AV132" s="12" t="s">
        <v>85</v>
      </c>
      <c r="AW132" s="12" t="s">
        <v>37</v>
      </c>
      <c r="AX132" s="12" t="s">
        <v>83</v>
      </c>
      <c r="AY132" s="191" t="s">
        <v>215</v>
      </c>
    </row>
    <row r="133" spans="1:65" s="2" customFormat="1" ht="16.5" customHeight="1" x14ac:dyDescent="0.2">
      <c r="A133" s="34"/>
      <c r="B133" s="35"/>
      <c r="C133" s="162" t="s">
        <v>306</v>
      </c>
      <c r="D133" s="162" t="s">
        <v>209</v>
      </c>
      <c r="E133" s="163" t="s">
        <v>622</v>
      </c>
      <c r="F133" s="164" t="s">
        <v>623</v>
      </c>
      <c r="G133" s="165" t="s">
        <v>212</v>
      </c>
      <c r="H133" s="166">
        <v>1</v>
      </c>
      <c r="I133" s="167"/>
      <c r="J133" s="168">
        <f>ROUND(I133*H133,2)</f>
        <v>0</v>
      </c>
      <c r="K133" s="164" t="s">
        <v>213</v>
      </c>
      <c r="L133" s="169"/>
      <c r="M133" s="170" t="s">
        <v>35</v>
      </c>
      <c r="N133" s="171" t="s">
        <v>47</v>
      </c>
      <c r="O133" s="64"/>
      <c r="P133" s="172">
        <f>O133*H133</f>
        <v>0</v>
      </c>
      <c r="Q133" s="172">
        <v>0.17161999999999999</v>
      </c>
      <c r="R133" s="172">
        <f>Q133*H133</f>
        <v>0.17161999999999999</v>
      </c>
      <c r="S133" s="172">
        <v>0</v>
      </c>
      <c r="T133" s="173">
        <f>S133*H133</f>
        <v>0</v>
      </c>
      <c r="U133" s="34"/>
      <c r="V133" s="34"/>
      <c r="W133" s="34"/>
      <c r="X133" s="34"/>
      <c r="Y133" s="34"/>
      <c r="Z133" s="34"/>
      <c r="AA133" s="34"/>
      <c r="AB133" s="34"/>
      <c r="AC133" s="34"/>
      <c r="AD133" s="34"/>
      <c r="AE133" s="34"/>
      <c r="AR133" s="174" t="s">
        <v>224</v>
      </c>
      <c r="AT133" s="174" t="s">
        <v>209</v>
      </c>
      <c r="AU133" s="174" t="s">
        <v>76</v>
      </c>
      <c r="AY133" s="17" t="s">
        <v>215</v>
      </c>
      <c r="BE133" s="175">
        <f>IF(N133="základní",J133,0)</f>
        <v>0</v>
      </c>
      <c r="BF133" s="175">
        <f>IF(N133="snížená",J133,0)</f>
        <v>0</v>
      </c>
      <c r="BG133" s="175">
        <f>IF(N133="zákl. přenesená",J133,0)</f>
        <v>0</v>
      </c>
      <c r="BH133" s="175">
        <f>IF(N133="sníž. přenesená",J133,0)</f>
        <v>0</v>
      </c>
      <c r="BI133" s="175">
        <f>IF(N133="nulová",J133,0)</f>
        <v>0</v>
      </c>
      <c r="BJ133" s="17" t="s">
        <v>83</v>
      </c>
      <c r="BK133" s="175">
        <f>ROUND(I133*H133,2)</f>
        <v>0</v>
      </c>
      <c r="BL133" s="17" t="s">
        <v>224</v>
      </c>
      <c r="BM133" s="174" t="s">
        <v>624</v>
      </c>
    </row>
    <row r="134" spans="1:65" s="12" customFormat="1" x14ac:dyDescent="0.2">
      <c r="B134" s="181"/>
      <c r="C134" s="182"/>
      <c r="D134" s="176" t="s">
        <v>220</v>
      </c>
      <c r="E134" s="183" t="s">
        <v>35</v>
      </c>
      <c r="F134" s="184" t="s">
        <v>271</v>
      </c>
      <c r="G134" s="182"/>
      <c r="H134" s="185">
        <v>1</v>
      </c>
      <c r="I134" s="186"/>
      <c r="J134" s="182"/>
      <c r="K134" s="182"/>
      <c r="L134" s="187"/>
      <c r="M134" s="188"/>
      <c r="N134" s="189"/>
      <c r="O134" s="189"/>
      <c r="P134" s="189"/>
      <c r="Q134" s="189"/>
      <c r="R134" s="189"/>
      <c r="S134" s="189"/>
      <c r="T134" s="190"/>
      <c r="AT134" s="191" t="s">
        <v>220</v>
      </c>
      <c r="AU134" s="191" t="s">
        <v>76</v>
      </c>
      <c r="AV134" s="12" t="s">
        <v>85</v>
      </c>
      <c r="AW134" s="12" t="s">
        <v>37</v>
      </c>
      <c r="AX134" s="12" t="s">
        <v>83</v>
      </c>
      <c r="AY134" s="191" t="s">
        <v>215</v>
      </c>
    </row>
    <row r="135" spans="1:65" s="2" customFormat="1" ht="16.5" customHeight="1" x14ac:dyDescent="0.2">
      <c r="A135" s="34"/>
      <c r="B135" s="35"/>
      <c r="C135" s="162" t="s">
        <v>311</v>
      </c>
      <c r="D135" s="162" t="s">
        <v>209</v>
      </c>
      <c r="E135" s="163" t="s">
        <v>307</v>
      </c>
      <c r="F135" s="164" t="s">
        <v>308</v>
      </c>
      <c r="G135" s="165" t="s">
        <v>212</v>
      </c>
      <c r="H135" s="166">
        <v>256</v>
      </c>
      <c r="I135" s="167"/>
      <c r="J135" s="168">
        <f>ROUND(I135*H135,2)</f>
        <v>0</v>
      </c>
      <c r="K135" s="164" t="s">
        <v>213</v>
      </c>
      <c r="L135" s="169"/>
      <c r="M135" s="170" t="s">
        <v>35</v>
      </c>
      <c r="N135" s="171" t="s">
        <v>47</v>
      </c>
      <c r="O135" s="64"/>
      <c r="P135" s="172">
        <f>O135*H135</f>
        <v>0</v>
      </c>
      <c r="Q135" s="172">
        <v>1.23E-3</v>
      </c>
      <c r="R135" s="172">
        <f>Q135*H135</f>
        <v>0.31487999999999999</v>
      </c>
      <c r="S135" s="172">
        <v>0</v>
      </c>
      <c r="T135" s="173">
        <f>S135*H135</f>
        <v>0</v>
      </c>
      <c r="U135" s="34"/>
      <c r="V135" s="34"/>
      <c r="W135" s="34"/>
      <c r="X135" s="34"/>
      <c r="Y135" s="34"/>
      <c r="Z135" s="34"/>
      <c r="AA135" s="34"/>
      <c r="AB135" s="34"/>
      <c r="AC135" s="34"/>
      <c r="AD135" s="34"/>
      <c r="AE135" s="34"/>
      <c r="AR135" s="174" t="s">
        <v>214</v>
      </c>
      <c r="AT135" s="174" t="s">
        <v>209</v>
      </c>
      <c r="AU135" s="174" t="s">
        <v>76</v>
      </c>
      <c r="AY135" s="17" t="s">
        <v>215</v>
      </c>
      <c r="BE135" s="175">
        <f>IF(N135="základní",J135,0)</f>
        <v>0</v>
      </c>
      <c r="BF135" s="175">
        <f>IF(N135="snížená",J135,0)</f>
        <v>0</v>
      </c>
      <c r="BG135" s="175">
        <f>IF(N135="zákl. přenesená",J135,0)</f>
        <v>0</v>
      </c>
      <c r="BH135" s="175">
        <f>IF(N135="sníž. přenesená",J135,0)</f>
        <v>0</v>
      </c>
      <c r="BI135" s="175">
        <f>IF(N135="nulová",J135,0)</f>
        <v>0</v>
      </c>
      <c r="BJ135" s="17" t="s">
        <v>83</v>
      </c>
      <c r="BK135" s="175">
        <f>ROUND(I135*H135,2)</f>
        <v>0</v>
      </c>
      <c r="BL135" s="17" t="s">
        <v>216</v>
      </c>
      <c r="BM135" s="174" t="s">
        <v>309</v>
      </c>
    </row>
    <row r="136" spans="1:65" s="12" customFormat="1" x14ac:dyDescent="0.2">
      <c r="B136" s="181"/>
      <c r="C136" s="182"/>
      <c r="D136" s="176" t="s">
        <v>220</v>
      </c>
      <c r="E136" s="183" t="s">
        <v>35</v>
      </c>
      <c r="F136" s="184" t="s">
        <v>625</v>
      </c>
      <c r="G136" s="182"/>
      <c r="H136" s="185">
        <v>256</v>
      </c>
      <c r="I136" s="186"/>
      <c r="J136" s="182"/>
      <c r="K136" s="182"/>
      <c r="L136" s="187"/>
      <c r="M136" s="188"/>
      <c r="N136" s="189"/>
      <c r="O136" s="189"/>
      <c r="P136" s="189"/>
      <c r="Q136" s="189"/>
      <c r="R136" s="189"/>
      <c r="S136" s="189"/>
      <c r="T136" s="190"/>
      <c r="AT136" s="191" t="s">
        <v>220</v>
      </c>
      <c r="AU136" s="191" t="s">
        <v>76</v>
      </c>
      <c r="AV136" s="12" t="s">
        <v>85</v>
      </c>
      <c r="AW136" s="12" t="s">
        <v>37</v>
      </c>
      <c r="AX136" s="12" t="s">
        <v>83</v>
      </c>
      <c r="AY136" s="191" t="s">
        <v>215</v>
      </c>
    </row>
    <row r="137" spans="1:65" s="2" customFormat="1" ht="16.5" customHeight="1" x14ac:dyDescent="0.2">
      <c r="A137" s="34"/>
      <c r="B137" s="35"/>
      <c r="C137" s="162" t="s">
        <v>316</v>
      </c>
      <c r="D137" s="162" t="s">
        <v>209</v>
      </c>
      <c r="E137" s="163" t="s">
        <v>312</v>
      </c>
      <c r="F137" s="164" t="s">
        <v>313</v>
      </c>
      <c r="G137" s="165" t="s">
        <v>212</v>
      </c>
      <c r="H137" s="166">
        <v>932</v>
      </c>
      <c r="I137" s="167"/>
      <c r="J137" s="168">
        <f>ROUND(I137*H137,2)</f>
        <v>0</v>
      </c>
      <c r="K137" s="164" t="s">
        <v>213</v>
      </c>
      <c r="L137" s="169"/>
      <c r="M137" s="170" t="s">
        <v>35</v>
      </c>
      <c r="N137" s="171" t="s">
        <v>47</v>
      </c>
      <c r="O137" s="64"/>
      <c r="P137" s="172">
        <f>O137*H137</f>
        <v>0</v>
      </c>
      <c r="Q137" s="172">
        <v>9.0000000000000006E-5</v>
      </c>
      <c r="R137" s="172">
        <f>Q137*H137</f>
        <v>8.388000000000001E-2</v>
      </c>
      <c r="S137" s="172">
        <v>0</v>
      </c>
      <c r="T137" s="173">
        <f>S137*H137</f>
        <v>0</v>
      </c>
      <c r="U137" s="34"/>
      <c r="V137" s="34"/>
      <c r="W137" s="34"/>
      <c r="X137" s="34"/>
      <c r="Y137" s="34"/>
      <c r="Z137" s="34"/>
      <c r="AA137" s="34"/>
      <c r="AB137" s="34"/>
      <c r="AC137" s="34"/>
      <c r="AD137" s="34"/>
      <c r="AE137" s="34"/>
      <c r="AR137" s="174" t="s">
        <v>214</v>
      </c>
      <c r="AT137" s="174" t="s">
        <v>209</v>
      </c>
      <c r="AU137" s="174" t="s">
        <v>76</v>
      </c>
      <c r="AY137" s="17" t="s">
        <v>215</v>
      </c>
      <c r="BE137" s="175">
        <f>IF(N137="základní",J137,0)</f>
        <v>0</v>
      </c>
      <c r="BF137" s="175">
        <f>IF(N137="snížená",J137,0)</f>
        <v>0</v>
      </c>
      <c r="BG137" s="175">
        <f>IF(N137="zákl. přenesená",J137,0)</f>
        <v>0</v>
      </c>
      <c r="BH137" s="175">
        <f>IF(N137="sníž. přenesená",J137,0)</f>
        <v>0</v>
      </c>
      <c r="BI137" s="175">
        <f>IF(N137="nulová",J137,0)</f>
        <v>0</v>
      </c>
      <c r="BJ137" s="17" t="s">
        <v>83</v>
      </c>
      <c r="BK137" s="175">
        <f>ROUND(I137*H137,2)</f>
        <v>0</v>
      </c>
      <c r="BL137" s="17" t="s">
        <v>216</v>
      </c>
      <c r="BM137" s="174" t="s">
        <v>314</v>
      </c>
    </row>
    <row r="138" spans="1:65" s="12" customFormat="1" x14ac:dyDescent="0.2">
      <c r="B138" s="181"/>
      <c r="C138" s="182"/>
      <c r="D138" s="176" t="s">
        <v>220</v>
      </c>
      <c r="E138" s="183" t="s">
        <v>35</v>
      </c>
      <c r="F138" s="184" t="s">
        <v>626</v>
      </c>
      <c r="G138" s="182"/>
      <c r="H138" s="185">
        <v>932</v>
      </c>
      <c r="I138" s="186"/>
      <c r="J138" s="182"/>
      <c r="K138" s="182"/>
      <c r="L138" s="187"/>
      <c r="M138" s="188"/>
      <c r="N138" s="189"/>
      <c r="O138" s="189"/>
      <c r="P138" s="189"/>
      <c r="Q138" s="189"/>
      <c r="R138" s="189"/>
      <c r="S138" s="189"/>
      <c r="T138" s="190"/>
      <c r="AT138" s="191" t="s">
        <v>220</v>
      </c>
      <c r="AU138" s="191" t="s">
        <v>76</v>
      </c>
      <c r="AV138" s="12" t="s">
        <v>85</v>
      </c>
      <c r="AW138" s="12" t="s">
        <v>37</v>
      </c>
      <c r="AX138" s="12" t="s">
        <v>83</v>
      </c>
      <c r="AY138" s="191" t="s">
        <v>215</v>
      </c>
    </row>
    <row r="139" spans="1:65" s="2" customFormat="1" ht="16.5" customHeight="1" x14ac:dyDescent="0.2">
      <c r="A139" s="34"/>
      <c r="B139" s="35"/>
      <c r="C139" s="162" t="s">
        <v>321</v>
      </c>
      <c r="D139" s="162" t="s">
        <v>209</v>
      </c>
      <c r="E139" s="163" t="s">
        <v>317</v>
      </c>
      <c r="F139" s="164" t="s">
        <v>318</v>
      </c>
      <c r="G139" s="165" t="s">
        <v>212</v>
      </c>
      <c r="H139" s="166">
        <v>16</v>
      </c>
      <c r="I139" s="167"/>
      <c r="J139" s="168">
        <f>ROUND(I139*H139,2)</f>
        <v>0</v>
      </c>
      <c r="K139" s="164" t="s">
        <v>213</v>
      </c>
      <c r="L139" s="169"/>
      <c r="M139" s="170" t="s">
        <v>35</v>
      </c>
      <c r="N139" s="171" t="s">
        <v>47</v>
      </c>
      <c r="O139" s="64"/>
      <c r="P139" s="172">
        <f>O139*H139</f>
        <v>0</v>
      </c>
      <c r="Q139" s="172">
        <v>8.5199999999999998E-3</v>
      </c>
      <c r="R139" s="172">
        <f>Q139*H139</f>
        <v>0.13632</v>
      </c>
      <c r="S139" s="172">
        <v>0</v>
      </c>
      <c r="T139" s="173">
        <f>S139*H139</f>
        <v>0</v>
      </c>
      <c r="U139" s="34"/>
      <c r="V139" s="34"/>
      <c r="W139" s="34"/>
      <c r="X139" s="34"/>
      <c r="Y139" s="34"/>
      <c r="Z139" s="34"/>
      <c r="AA139" s="34"/>
      <c r="AB139" s="34"/>
      <c r="AC139" s="34"/>
      <c r="AD139" s="34"/>
      <c r="AE139" s="34"/>
      <c r="AR139" s="174" t="s">
        <v>214</v>
      </c>
      <c r="AT139" s="174" t="s">
        <v>209</v>
      </c>
      <c r="AU139" s="174" t="s">
        <v>76</v>
      </c>
      <c r="AY139" s="17" t="s">
        <v>215</v>
      </c>
      <c r="BE139" s="175">
        <f>IF(N139="základní",J139,0)</f>
        <v>0</v>
      </c>
      <c r="BF139" s="175">
        <f>IF(N139="snížená",J139,0)</f>
        <v>0</v>
      </c>
      <c r="BG139" s="175">
        <f>IF(N139="zákl. přenesená",J139,0)</f>
        <v>0</v>
      </c>
      <c r="BH139" s="175">
        <f>IF(N139="sníž. přenesená",J139,0)</f>
        <v>0</v>
      </c>
      <c r="BI139" s="175">
        <f>IF(N139="nulová",J139,0)</f>
        <v>0</v>
      </c>
      <c r="BJ139" s="17" t="s">
        <v>83</v>
      </c>
      <c r="BK139" s="175">
        <f>ROUND(I139*H139,2)</f>
        <v>0</v>
      </c>
      <c r="BL139" s="17" t="s">
        <v>216</v>
      </c>
      <c r="BM139" s="174" t="s">
        <v>627</v>
      </c>
    </row>
    <row r="140" spans="1:65" s="12" customFormat="1" x14ac:dyDescent="0.2">
      <c r="B140" s="181"/>
      <c r="C140" s="182"/>
      <c r="D140" s="176" t="s">
        <v>220</v>
      </c>
      <c r="E140" s="183" t="s">
        <v>35</v>
      </c>
      <c r="F140" s="184" t="s">
        <v>320</v>
      </c>
      <c r="G140" s="182"/>
      <c r="H140" s="185">
        <v>16</v>
      </c>
      <c r="I140" s="186"/>
      <c r="J140" s="182"/>
      <c r="K140" s="182"/>
      <c r="L140" s="187"/>
      <c r="M140" s="188"/>
      <c r="N140" s="189"/>
      <c r="O140" s="189"/>
      <c r="P140" s="189"/>
      <c r="Q140" s="189"/>
      <c r="R140" s="189"/>
      <c r="S140" s="189"/>
      <c r="T140" s="190"/>
      <c r="AT140" s="191" t="s">
        <v>220</v>
      </c>
      <c r="AU140" s="191" t="s">
        <v>76</v>
      </c>
      <c r="AV140" s="12" t="s">
        <v>85</v>
      </c>
      <c r="AW140" s="12" t="s">
        <v>37</v>
      </c>
      <c r="AX140" s="12" t="s">
        <v>83</v>
      </c>
      <c r="AY140" s="191" t="s">
        <v>215</v>
      </c>
    </row>
    <row r="141" spans="1:65" s="2" customFormat="1" ht="16.5" customHeight="1" x14ac:dyDescent="0.2">
      <c r="A141" s="34"/>
      <c r="B141" s="35"/>
      <c r="C141" s="162" t="s">
        <v>326</v>
      </c>
      <c r="D141" s="162" t="s">
        <v>209</v>
      </c>
      <c r="E141" s="163" t="s">
        <v>322</v>
      </c>
      <c r="F141" s="164" t="s">
        <v>323</v>
      </c>
      <c r="G141" s="165" t="s">
        <v>212</v>
      </c>
      <c r="H141" s="166">
        <v>114</v>
      </c>
      <c r="I141" s="167"/>
      <c r="J141" s="168">
        <f>ROUND(I141*H141,2)</f>
        <v>0</v>
      </c>
      <c r="K141" s="164" t="s">
        <v>213</v>
      </c>
      <c r="L141" s="169"/>
      <c r="M141" s="170" t="s">
        <v>35</v>
      </c>
      <c r="N141" s="171" t="s">
        <v>47</v>
      </c>
      <c r="O141" s="64"/>
      <c r="P141" s="172">
        <f>O141*H141</f>
        <v>0</v>
      </c>
      <c r="Q141" s="172">
        <v>3.2000000000000003E-4</v>
      </c>
      <c r="R141" s="172">
        <f>Q141*H141</f>
        <v>3.6480000000000005E-2</v>
      </c>
      <c r="S141" s="172">
        <v>0</v>
      </c>
      <c r="T141" s="173">
        <f>S141*H141</f>
        <v>0</v>
      </c>
      <c r="U141" s="34"/>
      <c r="V141" s="34"/>
      <c r="W141" s="34"/>
      <c r="X141" s="34"/>
      <c r="Y141" s="34"/>
      <c r="Z141" s="34"/>
      <c r="AA141" s="34"/>
      <c r="AB141" s="34"/>
      <c r="AC141" s="34"/>
      <c r="AD141" s="34"/>
      <c r="AE141" s="34"/>
      <c r="AR141" s="174" t="s">
        <v>214</v>
      </c>
      <c r="AT141" s="174" t="s">
        <v>209</v>
      </c>
      <c r="AU141" s="174" t="s">
        <v>76</v>
      </c>
      <c r="AY141" s="17" t="s">
        <v>215</v>
      </c>
      <c r="BE141" s="175">
        <f>IF(N141="základní",J141,0)</f>
        <v>0</v>
      </c>
      <c r="BF141" s="175">
        <f>IF(N141="snížená",J141,0)</f>
        <v>0</v>
      </c>
      <c r="BG141" s="175">
        <f>IF(N141="zákl. přenesená",J141,0)</f>
        <v>0</v>
      </c>
      <c r="BH141" s="175">
        <f>IF(N141="sníž. přenesená",J141,0)</f>
        <v>0</v>
      </c>
      <c r="BI141" s="175">
        <f>IF(N141="nulová",J141,0)</f>
        <v>0</v>
      </c>
      <c r="BJ141" s="17" t="s">
        <v>83</v>
      </c>
      <c r="BK141" s="175">
        <f>ROUND(I141*H141,2)</f>
        <v>0</v>
      </c>
      <c r="BL141" s="17" t="s">
        <v>216</v>
      </c>
      <c r="BM141" s="174" t="s">
        <v>324</v>
      </c>
    </row>
    <row r="142" spans="1:65" s="12" customFormat="1" x14ac:dyDescent="0.2">
      <c r="B142" s="181"/>
      <c r="C142" s="182"/>
      <c r="D142" s="176" t="s">
        <v>220</v>
      </c>
      <c r="E142" s="183" t="s">
        <v>35</v>
      </c>
      <c r="F142" s="184" t="s">
        <v>628</v>
      </c>
      <c r="G142" s="182"/>
      <c r="H142" s="185">
        <v>114</v>
      </c>
      <c r="I142" s="186"/>
      <c r="J142" s="182"/>
      <c r="K142" s="182"/>
      <c r="L142" s="187"/>
      <c r="M142" s="188"/>
      <c r="N142" s="189"/>
      <c r="O142" s="189"/>
      <c r="P142" s="189"/>
      <c r="Q142" s="189"/>
      <c r="R142" s="189"/>
      <c r="S142" s="189"/>
      <c r="T142" s="190"/>
      <c r="AT142" s="191" t="s">
        <v>220</v>
      </c>
      <c r="AU142" s="191" t="s">
        <v>76</v>
      </c>
      <c r="AV142" s="12" t="s">
        <v>85</v>
      </c>
      <c r="AW142" s="12" t="s">
        <v>37</v>
      </c>
      <c r="AX142" s="12" t="s">
        <v>83</v>
      </c>
      <c r="AY142" s="191" t="s">
        <v>215</v>
      </c>
    </row>
    <row r="143" spans="1:65" s="2" customFormat="1" ht="16.5" customHeight="1" x14ac:dyDescent="0.2">
      <c r="A143" s="34"/>
      <c r="B143" s="35"/>
      <c r="C143" s="162" t="s">
        <v>330</v>
      </c>
      <c r="D143" s="162" t="s">
        <v>209</v>
      </c>
      <c r="E143" s="163" t="s">
        <v>327</v>
      </c>
      <c r="F143" s="164" t="s">
        <v>328</v>
      </c>
      <c r="G143" s="165" t="s">
        <v>212</v>
      </c>
      <c r="H143" s="166">
        <v>114</v>
      </c>
      <c r="I143" s="167"/>
      <c r="J143" s="168">
        <f>ROUND(I143*H143,2)</f>
        <v>0</v>
      </c>
      <c r="K143" s="164" t="s">
        <v>213</v>
      </c>
      <c r="L143" s="169"/>
      <c r="M143" s="170" t="s">
        <v>35</v>
      </c>
      <c r="N143" s="171" t="s">
        <v>47</v>
      </c>
      <c r="O143" s="64"/>
      <c r="P143" s="172">
        <f>O143*H143</f>
        <v>0</v>
      </c>
      <c r="Q143" s="172">
        <v>1.2E-4</v>
      </c>
      <c r="R143" s="172">
        <f>Q143*H143</f>
        <v>1.3680000000000001E-2</v>
      </c>
      <c r="S143" s="172">
        <v>0</v>
      </c>
      <c r="T143" s="173">
        <f>S143*H143</f>
        <v>0</v>
      </c>
      <c r="U143" s="34"/>
      <c r="V143" s="34"/>
      <c r="W143" s="34"/>
      <c r="X143" s="34"/>
      <c r="Y143" s="34"/>
      <c r="Z143" s="34"/>
      <c r="AA143" s="34"/>
      <c r="AB143" s="34"/>
      <c r="AC143" s="34"/>
      <c r="AD143" s="34"/>
      <c r="AE143" s="34"/>
      <c r="AR143" s="174" t="s">
        <v>214</v>
      </c>
      <c r="AT143" s="174" t="s">
        <v>209</v>
      </c>
      <c r="AU143" s="174" t="s">
        <v>76</v>
      </c>
      <c r="AY143" s="17" t="s">
        <v>215</v>
      </c>
      <c r="BE143" s="175">
        <f>IF(N143="základní",J143,0)</f>
        <v>0</v>
      </c>
      <c r="BF143" s="175">
        <f>IF(N143="snížená",J143,0)</f>
        <v>0</v>
      </c>
      <c r="BG143" s="175">
        <f>IF(N143="zákl. přenesená",J143,0)</f>
        <v>0</v>
      </c>
      <c r="BH143" s="175">
        <f>IF(N143="sníž. přenesená",J143,0)</f>
        <v>0</v>
      </c>
      <c r="BI143" s="175">
        <f>IF(N143="nulová",J143,0)</f>
        <v>0</v>
      </c>
      <c r="BJ143" s="17" t="s">
        <v>83</v>
      </c>
      <c r="BK143" s="175">
        <f>ROUND(I143*H143,2)</f>
        <v>0</v>
      </c>
      <c r="BL143" s="17" t="s">
        <v>216</v>
      </c>
      <c r="BM143" s="174" t="s">
        <v>329</v>
      </c>
    </row>
    <row r="144" spans="1:65" s="12" customFormat="1" x14ac:dyDescent="0.2">
      <c r="B144" s="181"/>
      <c r="C144" s="182"/>
      <c r="D144" s="176" t="s">
        <v>220</v>
      </c>
      <c r="E144" s="183" t="s">
        <v>35</v>
      </c>
      <c r="F144" s="184" t="s">
        <v>628</v>
      </c>
      <c r="G144" s="182"/>
      <c r="H144" s="185">
        <v>114</v>
      </c>
      <c r="I144" s="186"/>
      <c r="J144" s="182"/>
      <c r="K144" s="182"/>
      <c r="L144" s="187"/>
      <c r="M144" s="188"/>
      <c r="N144" s="189"/>
      <c r="O144" s="189"/>
      <c r="P144" s="189"/>
      <c r="Q144" s="189"/>
      <c r="R144" s="189"/>
      <c r="S144" s="189"/>
      <c r="T144" s="190"/>
      <c r="AT144" s="191" t="s">
        <v>220</v>
      </c>
      <c r="AU144" s="191" t="s">
        <v>76</v>
      </c>
      <c r="AV144" s="12" t="s">
        <v>85</v>
      </c>
      <c r="AW144" s="12" t="s">
        <v>37</v>
      </c>
      <c r="AX144" s="12" t="s">
        <v>83</v>
      </c>
      <c r="AY144" s="191" t="s">
        <v>215</v>
      </c>
    </row>
    <row r="145" spans="1:65" s="2" customFormat="1" ht="16.5" customHeight="1" x14ac:dyDescent="0.2">
      <c r="A145" s="34"/>
      <c r="B145" s="35"/>
      <c r="C145" s="162" t="s">
        <v>335</v>
      </c>
      <c r="D145" s="162" t="s">
        <v>209</v>
      </c>
      <c r="E145" s="163" t="s">
        <v>331</v>
      </c>
      <c r="F145" s="164" t="s">
        <v>332</v>
      </c>
      <c r="G145" s="165" t="s">
        <v>212</v>
      </c>
      <c r="H145" s="166">
        <v>818</v>
      </c>
      <c r="I145" s="167"/>
      <c r="J145" s="168">
        <f>ROUND(I145*H145,2)</f>
        <v>0</v>
      </c>
      <c r="K145" s="164" t="s">
        <v>213</v>
      </c>
      <c r="L145" s="169"/>
      <c r="M145" s="170" t="s">
        <v>35</v>
      </c>
      <c r="N145" s="171" t="s">
        <v>47</v>
      </c>
      <c r="O145" s="64"/>
      <c r="P145" s="172">
        <f>O145*H145</f>
        <v>0</v>
      </c>
      <c r="Q145" s="172">
        <v>5.6999999999999998E-4</v>
      </c>
      <c r="R145" s="172">
        <f>Q145*H145</f>
        <v>0.46626000000000001</v>
      </c>
      <c r="S145" s="172">
        <v>0</v>
      </c>
      <c r="T145" s="173">
        <f>S145*H145</f>
        <v>0</v>
      </c>
      <c r="U145" s="34"/>
      <c r="V145" s="34"/>
      <c r="W145" s="34"/>
      <c r="X145" s="34"/>
      <c r="Y145" s="34"/>
      <c r="Z145" s="34"/>
      <c r="AA145" s="34"/>
      <c r="AB145" s="34"/>
      <c r="AC145" s="34"/>
      <c r="AD145" s="34"/>
      <c r="AE145" s="34"/>
      <c r="AR145" s="174" t="s">
        <v>214</v>
      </c>
      <c r="AT145" s="174" t="s">
        <v>209</v>
      </c>
      <c r="AU145" s="174" t="s">
        <v>76</v>
      </c>
      <c r="AY145" s="17" t="s">
        <v>215</v>
      </c>
      <c r="BE145" s="175">
        <f>IF(N145="základní",J145,0)</f>
        <v>0</v>
      </c>
      <c r="BF145" s="175">
        <f>IF(N145="snížená",J145,0)</f>
        <v>0</v>
      </c>
      <c r="BG145" s="175">
        <f>IF(N145="zákl. přenesená",J145,0)</f>
        <v>0</v>
      </c>
      <c r="BH145" s="175">
        <f>IF(N145="sníž. přenesená",J145,0)</f>
        <v>0</v>
      </c>
      <c r="BI145" s="175">
        <f>IF(N145="nulová",J145,0)</f>
        <v>0</v>
      </c>
      <c r="BJ145" s="17" t="s">
        <v>83</v>
      </c>
      <c r="BK145" s="175">
        <f>ROUND(I145*H145,2)</f>
        <v>0</v>
      </c>
      <c r="BL145" s="17" t="s">
        <v>216</v>
      </c>
      <c r="BM145" s="174" t="s">
        <v>333</v>
      </c>
    </row>
    <row r="146" spans="1:65" s="12" customFormat="1" x14ac:dyDescent="0.2">
      <c r="B146" s="181"/>
      <c r="C146" s="182"/>
      <c r="D146" s="176" t="s">
        <v>220</v>
      </c>
      <c r="E146" s="183" t="s">
        <v>35</v>
      </c>
      <c r="F146" s="184" t="s">
        <v>629</v>
      </c>
      <c r="G146" s="182"/>
      <c r="H146" s="185">
        <v>818</v>
      </c>
      <c r="I146" s="186"/>
      <c r="J146" s="182"/>
      <c r="K146" s="182"/>
      <c r="L146" s="187"/>
      <c r="M146" s="188"/>
      <c r="N146" s="189"/>
      <c r="O146" s="189"/>
      <c r="P146" s="189"/>
      <c r="Q146" s="189"/>
      <c r="R146" s="189"/>
      <c r="S146" s="189"/>
      <c r="T146" s="190"/>
      <c r="AT146" s="191" t="s">
        <v>220</v>
      </c>
      <c r="AU146" s="191" t="s">
        <v>76</v>
      </c>
      <c r="AV146" s="12" t="s">
        <v>85</v>
      </c>
      <c r="AW146" s="12" t="s">
        <v>37</v>
      </c>
      <c r="AX146" s="12" t="s">
        <v>83</v>
      </c>
      <c r="AY146" s="191" t="s">
        <v>215</v>
      </c>
    </row>
    <row r="147" spans="1:65" s="2" customFormat="1" ht="16.5" customHeight="1" x14ac:dyDescent="0.2">
      <c r="A147" s="34"/>
      <c r="B147" s="35"/>
      <c r="C147" s="162" t="s">
        <v>340</v>
      </c>
      <c r="D147" s="162" t="s">
        <v>209</v>
      </c>
      <c r="E147" s="163" t="s">
        <v>336</v>
      </c>
      <c r="F147" s="164" t="s">
        <v>337</v>
      </c>
      <c r="G147" s="165" t="s">
        <v>212</v>
      </c>
      <c r="H147" s="166">
        <v>238</v>
      </c>
      <c r="I147" s="167"/>
      <c r="J147" s="168">
        <f>ROUND(I147*H147,2)</f>
        <v>0</v>
      </c>
      <c r="K147" s="164" t="s">
        <v>213</v>
      </c>
      <c r="L147" s="169"/>
      <c r="M147" s="170" t="s">
        <v>35</v>
      </c>
      <c r="N147" s="171" t="s">
        <v>47</v>
      </c>
      <c r="O147" s="64"/>
      <c r="P147" s="172">
        <f>O147*H147</f>
        <v>0</v>
      </c>
      <c r="Q147" s="172">
        <v>1.8000000000000001E-4</v>
      </c>
      <c r="R147" s="172">
        <f>Q147*H147</f>
        <v>4.2840000000000003E-2</v>
      </c>
      <c r="S147" s="172">
        <v>0</v>
      </c>
      <c r="T147" s="173">
        <f>S147*H147</f>
        <v>0</v>
      </c>
      <c r="U147" s="34"/>
      <c r="V147" s="34"/>
      <c r="W147" s="34"/>
      <c r="X147" s="34"/>
      <c r="Y147" s="34"/>
      <c r="Z147" s="34"/>
      <c r="AA147" s="34"/>
      <c r="AB147" s="34"/>
      <c r="AC147" s="34"/>
      <c r="AD147" s="34"/>
      <c r="AE147" s="34"/>
      <c r="AR147" s="174" t="s">
        <v>214</v>
      </c>
      <c r="AT147" s="174" t="s">
        <v>209</v>
      </c>
      <c r="AU147" s="174" t="s">
        <v>76</v>
      </c>
      <c r="AY147" s="17" t="s">
        <v>215</v>
      </c>
      <c r="BE147" s="175">
        <f>IF(N147="základní",J147,0)</f>
        <v>0</v>
      </c>
      <c r="BF147" s="175">
        <f>IF(N147="snížená",J147,0)</f>
        <v>0</v>
      </c>
      <c r="BG147" s="175">
        <f>IF(N147="zákl. přenesená",J147,0)</f>
        <v>0</v>
      </c>
      <c r="BH147" s="175">
        <f>IF(N147="sníž. přenesená",J147,0)</f>
        <v>0</v>
      </c>
      <c r="BI147" s="175">
        <f>IF(N147="nulová",J147,0)</f>
        <v>0</v>
      </c>
      <c r="BJ147" s="17" t="s">
        <v>83</v>
      </c>
      <c r="BK147" s="175">
        <f>ROUND(I147*H147,2)</f>
        <v>0</v>
      </c>
      <c r="BL147" s="17" t="s">
        <v>216</v>
      </c>
      <c r="BM147" s="174" t="s">
        <v>338</v>
      </c>
    </row>
    <row r="148" spans="1:65" s="12" customFormat="1" x14ac:dyDescent="0.2">
      <c r="B148" s="181"/>
      <c r="C148" s="182"/>
      <c r="D148" s="176" t="s">
        <v>220</v>
      </c>
      <c r="E148" s="183" t="s">
        <v>35</v>
      </c>
      <c r="F148" s="184" t="s">
        <v>630</v>
      </c>
      <c r="G148" s="182"/>
      <c r="H148" s="185">
        <v>238</v>
      </c>
      <c r="I148" s="186"/>
      <c r="J148" s="182"/>
      <c r="K148" s="182"/>
      <c r="L148" s="187"/>
      <c r="M148" s="188"/>
      <c r="N148" s="189"/>
      <c r="O148" s="189"/>
      <c r="P148" s="189"/>
      <c r="Q148" s="189"/>
      <c r="R148" s="189"/>
      <c r="S148" s="189"/>
      <c r="T148" s="190"/>
      <c r="AT148" s="191" t="s">
        <v>220</v>
      </c>
      <c r="AU148" s="191" t="s">
        <v>76</v>
      </c>
      <c r="AV148" s="12" t="s">
        <v>85</v>
      </c>
      <c r="AW148" s="12" t="s">
        <v>37</v>
      </c>
      <c r="AX148" s="12" t="s">
        <v>83</v>
      </c>
      <c r="AY148" s="191" t="s">
        <v>215</v>
      </c>
    </row>
    <row r="149" spans="1:65" s="2" customFormat="1" ht="16.5" customHeight="1" x14ac:dyDescent="0.2">
      <c r="A149" s="34"/>
      <c r="B149" s="35"/>
      <c r="C149" s="162" t="s">
        <v>344</v>
      </c>
      <c r="D149" s="162" t="s">
        <v>209</v>
      </c>
      <c r="E149" s="163" t="s">
        <v>341</v>
      </c>
      <c r="F149" s="164" t="s">
        <v>342</v>
      </c>
      <c r="G149" s="165" t="s">
        <v>212</v>
      </c>
      <c r="H149" s="166">
        <v>150</v>
      </c>
      <c r="I149" s="167"/>
      <c r="J149" s="168">
        <f>ROUND(I149*H149,2)</f>
        <v>0</v>
      </c>
      <c r="K149" s="164" t="s">
        <v>213</v>
      </c>
      <c r="L149" s="169"/>
      <c r="M149" s="170" t="s">
        <v>35</v>
      </c>
      <c r="N149" s="171" t="s">
        <v>47</v>
      </c>
      <c r="O149" s="64"/>
      <c r="P149" s="172">
        <f>O149*H149</f>
        <v>0</v>
      </c>
      <c r="Q149" s="172">
        <v>9.0000000000000006E-5</v>
      </c>
      <c r="R149" s="172">
        <f>Q149*H149</f>
        <v>1.3500000000000002E-2</v>
      </c>
      <c r="S149" s="172">
        <v>0</v>
      </c>
      <c r="T149" s="173">
        <f>S149*H149</f>
        <v>0</v>
      </c>
      <c r="U149" s="34"/>
      <c r="V149" s="34"/>
      <c r="W149" s="34"/>
      <c r="X149" s="34"/>
      <c r="Y149" s="34"/>
      <c r="Z149" s="34"/>
      <c r="AA149" s="34"/>
      <c r="AB149" s="34"/>
      <c r="AC149" s="34"/>
      <c r="AD149" s="34"/>
      <c r="AE149" s="34"/>
      <c r="AR149" s="174" t="s">
        <v>214</v>
      </c>
      <c r="AT149" s="174" t="s">
        <v>209</v>
      </c>
      <c r="AU149" s="174" t="s">
        <v>76</v>
      </c>
      <c r="AY149" s="17" t="s">
        <v>215</v>
      </c>
      <c r="BE149" s="175">
        <f>IF(N149="základní",J149,0)</f>
        <v>0</v>
      </c>
      <c r="BF149" s="175">
        <f>IF(N149="snížená",J149,0)</f>
        <v>0</v>
      </c>
      <c r="BG149" s="175">
        <f>IF(N149="zákl. přenesená",J149,0)</f>
        <v>0</v>
      </c>
      <c r="BH149" s="175">
        <f>IF(N149="sníž. přenesená",J149,0)</f>
        <v>0</v>
      </c>
      <c r="BI149" s="175">
        <f>IF(N149="nulová",J149,0)</f>
        <v>0</v>
      </c>
      <c r="BJ149" s="17" t="s">
        <v>83</v>
      </c>
      <c r="BK149" s="175">
        <f>ROUND(I149*H149,2)</f>
        <v>0</v>
      </c>
      <c r="BL149" s="17" t="s">
        <v>216</v>
      </c>
      <c r="BM149" s="174" t="s">
        <v>343</v>
      </c>
    </row>
    <row r="150" spans="1:65" s="12" customFormat="1" x14ac:dyDescent="0.2">
      <c r="B150" s="181"/>
      <c r="C150" s="182"/>
      <c r="D150" s="176" t="s">
        <v>220</v>
      </c>
      <c r="E150" s="183" t="s">
        <v>35</v>
      </c>
      <c r="F150" s="184" t="s">
        <v>631</v>
      </c>
      <c r="G150" s="182"/>
      <c r="H150" s="185">
        <v>150</v>
      </c>
      <c r="I150" s="186"/>
      <c r="J150" s="182"/>
      <c r="K150" s="182"/>
      <c r="L150" s="187"/>
      <c r="M150" s="188"/>
      <c r="N150" s="189"/>
      <c r="O150" s="189"/>
      <c r="P150" s="189"/>
      <c r="Q150" s="189"/>
      <c r="R150" s="189"/>
      <c r="S150" s="189"/>
      <c r="T150" s="190"/>
      <c r="AT150" s="191" t="s">
        <v>220</v>
      </c>
      <c r="AU150" s="191" t="s">
        <v>76</v>
      </c>
      <c r="AV150" s="12" t="s">
        <v>85</v>
      </c>
      <c r="AW150" s="12" t="s">
        <v>37</v>
      </c>
      <c r="AX150" s="12" t="s">
        <v>83</v>
      </c>
      <c r="AY150" s="191" t="s">
        <v>215</v>
      </c>
    </row>
    <row r="151" spans="1:65" s="2" customFormat="1" ht="16.5" customHeight="1" x14ac:dyDescent="0.2">
      <c r="A151" s="34"/>
      <c r="B151" s="35"/>
      <c r="C151" s="162" t="s">
        <v>350</v>
      </c>
      <c r="D151" s="162" t="s">
        <v>209</v>
      </c>
      <c r="E151" s="163" t="s">
        <v>345</v>
      </c>
      <c r="F151" s="164" t="s">
        <v>346</v>
      </c>
      <c r="G151" s="165" t="s">
        <v>347</v>
      </c>
      <c r="H151" s="166">
        <v>15</v>
      </c>
      <c r="I151" s="167"/>
      <c r="J151" s="168">
        <f>ROUND(I151*H151,2)</f>
        <v>0</v>
      </c>
      <c r="K151" s="164" t="s">
        <v>213</v>
      </c>
      <c r="L151" s="169"/>
      <c r="M151" s="170" t="s">
        <v>35</v>
      </c>
      <c r="N151" s="171" t="s">
        <v>47</v>
      </c>
      <c r="O151" s="64"/>
      <c r="P151" s="172">
        <f>O151*H151</f>
        <v>0</v>
      </c>
      <c r="Q151" s="172">
        <v>1E-3</v>
      </c>
      <c r="R151" s="172">
        <f>Q151*H151</f>
        <v>1.4999999999999999E-2</v>
      </c>
      <c r="S151" s="172">
        <v>0</v>
      </c>
      <c r="T151" s="173">
        <f>S151*H151</f>
        <v>0</v>
      </c>
      <c r="U151" s="34"/>
      <c r="V151" s="34"/>
      <c r="W151" s="34"/>
      <c r="X151" s="34"/>
      <c r="Y151" s="34"/>
      <c r="Z151" s="34"/>
      <c r="AA151" s="34"/>
      <c r="AB151" s="34"/>
      <c r="AC151" s="34"/>
      <c r="AD151" s="34"/>
      <c r="AE151" s="34"/>
      <c r="AR151" s="174" t="s">
        <v>214</v>
      </c>
      <c r="AT151" s="174" t="s">
        <v>209</v>
      </c>
      <c r="AU151" s="174" t="s">
        <v>76</v>
      </c>
      <c r="AY151" s="17" t="s">
        <v>215</v>
      </c>
      <c r="BE151" s="175">
        <f>IF(N151="základní",J151,0)</f>
        <v>0</v>
      </c>
      <c r="BF151" s="175">
        <f>IF(N151="snížená",J151,0)</f>
        <v>0</v>
      </c>
      <c r="BG151" s="175">
        <f>IF(N151="zákl. přenesená",J151,0)</f>
        <v>0</v>
      </c>
      <c r="BH151" s="175">
        <f>IF(N151="sníž. přenesená",J151,0)</f>
        <v>0</v>
      </c>
      <c r="BI151" s="175">
        <f>IF(N151="nulová",J151,0)</f>
        <v>0</v>
      </c>
      <c r="BJ151" s="17" t="s">
        <v>83</v>
      </c>
      <c r="BK151" s="175">
        <f>ROUND(I151*H151,2)</f>
        <v>0</v>
      </c>
      <c r="BL151" s="17" t="s">
        <v>216</v>
      </c>
      <c r="BM151" s="174" t="s">
        <v>632</v>
      </c>
    </row>
    <row r="152" spans="1:65" s="12" customFormat="1" x14ac:dyDescent="0.2">
      <c r="B152" s="181"/>
      <c r="C152" s="182"/>
      <c r="D152" s="176" t="s">
        <v>220</v>
      </c>
      <c r="E152" s="183" t="s">
        <v>35</v>
      </c>
      <c r="F152" s="184" t="s">
        <v>349</v>
      </c>
      <c r="G152" s="182"/>
      <c r="H152" s="185">
        <v>15</v>
      </c>
      <c r="I152" s="186"/>
      <c r="J152" s="182"/>
      <c r="K152" s="182"/>
      <c r="L152" s="187"/>
      <c r="M152" s="188"/>
      <c r="N152" s="189"/>
      <c r="O152" s="189"/>
      <c r="P152" s="189"/>
      <c r="Q152" s="189"/>
      <c r="R152" s="189"/>
      <c r="S152" s="189"/>
      <c r="T152" s="190"/>
      <c r="AT152" s="191" t="s">
        <v>220</v>
      </c>
      <c r="AU152" s="191" t="s">
        <v>76</v>
      </c>
      <c r="AV152" s="12" t="s">
        <v>85</v>
      </c>
      <c r="AW152" s="12" t="s">
        <v>37</v>
      </c>
      <c r="AX152" s="12" t="s">
        <v>83</v>
      </c>
      <c r="AY152" s="191" t="s">
        <v>215</v>
      </c>
    </row>
    <row r="153" spans="1:65" s="2" customFormat="1" ht="16.5" customHeight="1" x14ac:dyDescent="0.2">
      <c r="A153" s="34"/>
      <c r="B153" s="35"/>
      <c r="C153" s="162" t="s">
        <v>356</v>
      </c>
      <c r="D153" s="162" t="s">
        <v>209</v>
      </c>
      <c r="E153" s="163" t="s">
        <v>351</v>
      </c>
      <c r="F153" s="164" t="s">
        <v>352</v>
      </c>
      <c r="G153" s="165" t="s">
        <v>353</v>
      </c>
      <c r="H153" s="166">
        <v>18</v>
      </c>
      <c r="I153" s="167"/>
      <c r="J153" s="168">
        <f>ROUND(I153*H153,2)</f>
        <v>0</v>
      </c>
      <c r="K153" s="164" t="s">
        <v>213</v>
      </c>
      <c r="L153" s="169"/>
      <c r="M153" s="170" t="s">
        <v>35</v>
      </c>
      <c r="N153" s="171" t="s">
        <v>47</v>
      </c>
      <c r="O153" s="64"/>
      <c r="P153" s="172">
        <f>O153*H153</f>
        <v>0</v>
      </c>
      <c r="Q153" s="172">
        <v>1</v>
      </c>
      <c r="R153" s="172">
        <f>Q153*H153</f>
        <v>18</v>
      </c>
      <c r="S153" s="172">
        <v>0</v>
      </c>
      <c r="T153" s="173">
        <f>S153*H153</f>
        <v>0</v>
      </c>
      <c r="U153" s="34"/>
      <c r="V153" s="34"/>
      <c r="W153" s="34"/>
      <c r="X153" s="34"/>
      <c r="Y153" s="34"/>
      <c r="Z153" s="34"/>
      <c r="AA153" s="34"/>
      <c r="AB153" s="34"/>
      <c r="AC153" s="34"/>
      <c r="AD153" s="34"/>
      <c r="AE153" s="34"/>
      <c r="AR153" s="174" t="s">
        <v>224</v>
      </c>
      <c r="AT153" s="174" t="s">
        <v>209</v>
      </c>
      <c r="AU153" s="174" t="s">
        <v>76</v>
      </c>
      <c r="AY153" s="17" t="s">
        <v>215</v>
      </c>
      <c r="BE153" s="175">
        <f>IF(N153="základní",J153,0)</f>
        <v>0</v>
      </c>
      <c r="BF153" s="175">
        <f>IF(N153="snížená",J153,0)</f>
        <v>0</v>
      </c>
      <c r="BG153" s="175">
        <f>IF(N153="zákl. přenesená",J153,0)</f>
        <v>0</v>
      </c>
      <c r="BH153" s="175">
        <f>IF(N153="sníž. přenesená",J153,0)</f>
        <v>0</v>
      </c>
      <c r="BI153" s="175">
        <f>IF(N153="nulová",J153,0)</f>
        <v>0</v>
      </c>
      <c r="BJ153" s="17" t="s">
        <v>83</v>
      </c>
      <c r="BK153" s="175">
        <f>ROUND(I153*H153,2)</f>
        <v>0</v>
      </c>
      <c r="BL153" s="17" t="s">
        <v>224</v>
      </c>
      <c r="BM153" s="174" t="s">
        <v>354</v>
      </c>
    </row>
    <row r="154" spans="1:65" s="12" customFormat="1" x14ac:dyDescent="0.2">
      <c r="B154" s="181"/>
      <c r="C154" s="182"/>
      <c r="D154" s="176" t="s">
        <v>220</v>
      </c>
      <c r="E154" s="183" t="s">
        <v>35</v>
      </c>
      <c r="F154" s="184" t="s">
        <v>633</v>
      </c>
      <c r="G154" s="182"/>
      <c r="H154" s="185">
        <v>18</v>
      </c>
      <c r="I154" s="186"/>
      <c r="J154" s="182"/>
      <c r="K154" s="182"/>
      <c r="L154" s="187"/>
      <c r="M154" s="188"/>
      <c r="N154" s="189"/>
      <c r="O154" s="189"/>
      <c r="P154" s="189"/>
      <c r="Q154" s="189"/>
      <c r="R154" s="189"/>
      <c r="S154" s="189"/>
      <c r="T154" s="190"/>
      <c r="AT154" s="191" t="s">
        <v>220</v>
      </c>
      <c r="AU154" s="191" t="s">
        <v>76</v>
      </c>
      <c r="AV154" s="12" t="s">
        <v>85</v>
      </c>
      <c r="AW154" s="12" t="s">
        <v>37</v>
      </c>
      <c r="AX154" s="12" t="s">
        <v>83</v>
      </c>
      <c r="AY154" s="191" t="s">
        <v>215</v>
      </c>
    </row>
    <row r="155" spans="1:65" s="2" customFormat="1" ht="16.5" customHeight="1" x14ac:dyDescent="0.2">
      <c r="A155" s="34"/>
      <c r="B155" s="35"/>
      <c r="C155" s="162" t="s">
        <v>365</v>
      </c>
      <c r="D155" s="162" t="s">
        <v>209</v>
      </c>
      <c r="E155" s="163" t="s">
        <v>357</v>
      </c>
      <c r="F155" s="164" t="s">
        <v>358</v>
      </c>
      <c r="G155" s="165" t="s">
        <v>353</v>
      </c>
      <c r="H155" s="166">
        <v>81</v>
      </c>
      <c r="I155" s="167"/>
      <c r="J155" s="168">
        <f>ROUND(I155*H155,2)</f>
        <v>0</v>
      </c>
      <c r="K155" s="164" t="s">
        <v>213</v>
      </c>
      <c r="L155" s="169"/>
      <c r="M155" s="170" t="s">
        <v>35</v>
      </c>
      <c r="N155" s="171" t="s">
        <v>47</v>
      </c>
      <c r="O155" s="64"/>
      <c r="P155" s="172">
        <f>O155*H155</f>
        <v>0</v>
      </c>
      <c r="Q155" s="172">
        <v>1</v>
      </c>
      <c r="R155" s="172">
        <f>Q155*H155</f>
        <v>81</v>
      </c>
      <c r="S155" s="172">
        <v>0</v>
      </c>
      <c r="T155" s="173">
        <f>S155*H155</f>
        <v>0</v>
      </c>
      <c r="U155" s="34"/>
      <c r="V155" s="34"/>
      <c r="W155" s="34"/>
      <c r="X155" s="34"/>
      <c r="Y155" s="34"/>
      <c r="Z155" s="34"/>
      <c r="AA155" s="34"/>
      <c r="AB155" s="34"/>
      <c r="AC155" s="34"/>
      <c r="AD155" s="34"/>
      <c r="AE155" s="34"/>
      <c r="AR155" s="174" t="s">
        <v>214</v>
      </c>
      <c r="AT155" s="174" t="s">
        <v>209</v>
      </c>
      <c r="AU155" s="174" t="s">
        <v>76</v>
      </c>
      <c r="AY155" s="17" t="s">
        <v>215</v>
      </c>
      <c r="BE155" s="175">
        <f>IF(N155="základní",J155,0)</f>
        <v>0</v>
      </c>
      <c r="BF155" s="175">
        <f>IF(N155="snížená",J155,0)</f>
        <v>0</v>
      </c>
      <c r="BG155" s="175">
        <f>IF(N155="zákl. přenesená",J155,0)</f>
        <v>0</v>
      </c>
      <c r="BH155" s="175">
        <f>IF(N155="sníž. přenesená",J155,0)</f>
        <v>0</v>
      </c>
      <c r="BI155" s="175">
        <f>IF(N155="nulová",J155,0)</f>
        <v>0</v>
      </c>
      <c r="BJ155" s="17" t="s">
        <v>83</v>
      </c>
      <c r="BK155" s="175">
        <f>ROUND(I155*H155,2)</f>
        <v>0</v>
      </c>
      <c r="BL155" s="17" t="s">
        <v>216</v>
      </c>
      <c r="BM155" s="174" t="s">
        <v>359</v>
      </c>
    </row>
    <row r="156" spans="1:65" s="2" customFormat="1" ht="19.5" x14ac:dyDescent="0.2">
      <c r="A156" s="34"/>
      <c r="B156" s="35"/>
      <c r="C156" s="36"/>
      <c r="D156" s="176" t="s">
        <v>218</v>
      </c>
      <c r="E156" s="36"/>
      <c r="F156" s="177" t="s">
        <v>634</v>
      </c>
      <c r="G156" s="36"/>
      <c r="H156" s="36"/>
      <c r="I156" s="178"/>
      <c r="J156" s="36"/>
      <c r="K156" s="36"/>
      <c r="L156" s="39"/>
      <c r="M156" s="179"/>
      <c r="N156" s="180"/>
      <c r="O156" s="64"/>
      <c r="P156" s="64"/>
      <c r="Q156" s="64"/>
      <c r="R156" s="64"/>
      <c r="S156" s="64"/>
      <c r="T156" s="65"/>
      <c r="U156" s="34"/>
      <c r="V156" s="34"/>
      <c r="W156" s="34"/>
      <c r="X156" s="34"/>
      <c r="Y156" s="34"/>
      <c r="Z156" s="34"/>
      <c r="AA156" s="34"/>
      <c r="AB156" s="34"/>
      <c r="AC156" s="34"/>
      <c r="AD156" s="34"/>
      <c r="AE156" s="34"/>
      <c r="AT156" s="17" t="s">
        <v>218</v>
      </c>
      <c r="AU156" s="17" t="s">
        <v>76</v>
      </c>
    </row>
    <row r="157" spans="1:65" s="12" customFormat="1" x14ac:dyDescent="0.2">
      <c r="B157" s="181"/>
      <c r="C157" s="182"/>
      <c r="D157" s="176" t="s">
        <v>220</v>
      </c>
      <c r="E157" s="183" t="s">
        <v>35</v>
      </c>
      <c r="F157" s="184" t="s">
        <v>361</v>
      </c>
      <c r="G157" s="182"/>
      <c r="H157" s="185">
        <v>81</v>
      </c>
      <c r="I157" s="186"/>
      <c r="J157" s="182"/>
      <c r="K157" s="182"/>
      <c r="L157" s="187"/>
      <c r="M157" s="188"/>
      <c r="N157" s="189"/>
      <c r="O157" s="189"/>
      <c r="P157" s="189"/>
      <c r="Q157" s="189"/>
      <c r="R157" s="189"/>
      <c r="S157" s="189"/>
      <c r="T157" s="190"/>
      <c r="AT157" s="191" t="s">
        <v>220</v>
      </c>
      <c r="AU157" s="191" t="s">
        <v>76</v>
      </c>
      <c r="AV157" s="12" t="s">
        <v>85</v>
      </c>
      <c r="AW157" s="12" t="s">
        <v>37</v>
      </c>
      <c r="AX157" s="12" t="s">
        <v>83</v>
      </c>
      <c r="AY157" s="191" t="s">
        <v>215</v>
      </c>
    </row>
    <row r="158" spans="1:65" s="13" customFormat="1" ht="25.9" customHeight="1" x14ac:dyDescent="0.2">
      <c r="B158" s="192"/>
      <c r="C158" s="193"/>
      <c r="D158" s="194" t="s">
        <v>75</v>
      </c>
      <c r="E158" s="195" t="s">
        <v>362</v>
      </c>
      <c r="F158" s="195" t="s">
        <v>363</v>
      </c>
      <c r="G158" s="193"/>
      <c r="H158" s="193"/>
      <c r="I158" s="196"/>
      <c r="J158" s="197">
        <f>BK158</f>
        <v>0</v>
      </c>
      <c r="K158" s="193"/>
      <c r="L158" s="198"/>
      <c r="M158" s="199"/>
      <c r="N158" s="200"/>
      <c r="O158" s="200"/>
      <c r="P158" s="201">
        <f>P159</f>
        <v>0</v>
      </c>
      <c r="Q158" s="200"/>
      <c r="R158" s="201">
        <f>R159</f>
        <v>0</v>
      </c>
      <c r="S158" s="200"/>
      <c r="T158" s="202">
        <f>T159</f>
        <v>0</v>
      </c>
      <c r="AR158" s="203" t="s">
        <v>83</v>
      </c>
      <c r="AT158" s="204" t="s">
        <v>75</v>
      </c>
      <c r="AU158" s="204" t="s">
        <v>76</v>
      </c>
      <c r="AY158" s="203" t="s">
        <v>215</v>
      </c>
      <c r="BK158" s="205">
        <f>BK159</f>
        <v>0</v>
      </c>
    </row>
    <row r="159" spans="1:65" s="13" customFormat="1" ht="22.9" customHeight="1" x14ac:dyDescent="0.2">
      <c r="B159" s="192"/>
      <c r="C159" s="193"/>
      <c r="D159" s="194" t="s">
        <v>75</v>
      </c>
      <c r="E159" s="206" t="s">
        <v>237</v>
      </c>
      <c r="F159" s="206" t="s">
        <v>364</v>
      </c>
      <c r="G159" s="193"/>
      <c r="H159" s="193"/>
      <c r="I159" s="196"/>
      <c r="J159" s="207">
        <f>BK159</f>
        <v>0</v>
      </c>
      <c r="K159" s="193"/>
      <c r="L159" s="198"/>
      <c r="M159" s="199"/>
      <c r="N159" s="200"/>
      <c r="O159" s="200"/>
      <c r="P159" s="201">
        <f>SUM(P160:P218)</f>
        <v>0</v>
      </c>
      <c r="Q159" s="200"/>
      <c r="R159" s="201">
        <f>SUM(R160:R218)</f>
        <v>0</v>
      </c>
      <c r="S159" s="200"/>
      <c r="T159" s="202">
        <f>SUM(T160:T218)</f>
        <v>0</v>
      </c>
      <c r="AR159" s="203" t="s">
        <v>83</v>
      </c>
      <c r="AT159" s="204" t="s">
        <v>75</v>
      </c>
      <c r="AU159" s="204" t="s">
        <v>83</v>
      </c>
      <c r="AY159" s="203" t="s">
        <v>215</v>
      </c>
      <c r="BK159" s="205">
        <f>SUM(BK160:BK218)</f>
        <v>0</v>
      </c>
    </row>
    <row r="160" spans="1:65" s="2" customFormat="1" ht="66.75" customHeight="1" x14ac:dyDescent="0.2">
      <c r="A160" s="34"/>
      <c r="B160" s="35"/>
      <c r="C160" s="208" t="s">
        <v>373</v>
      </c>
      <c r="D160" s="208" t="s">
        <v>366</v>
      </c>
      <c r="E160" s="209" t="s">
        <v>379</v>
      </c>
      <c r="F160" s="210" t="s">
        <v>380</v>
      </c>
      <c r="G160" s="211" t="s">
        <v>381</v>
      </c>
      <c r="H160" s="212">
        <v>54</v>
      </c>
      <c r="I160" s="213"/>
      <c r="J160" s="214">
        <f>ROUND(I160*H160,2)</f>
        <v>0</v>
      </c>
      <c r="K160" s="210" t="s">
        <v>213</v>
      </c>
      <c r="L160" s="39"/>
      <c r="M160" s="215" t="s">
        <v>35</v>
      </c>
      <c r="N160" s="216" t="s">
        <v>47</v>
      </c>
      <c r="O160" s="64"/>
      <c r="P160" s="172">
        <f>O160*H160</f>
        <v>0</v>
      </c>
      <c r="Q160" s="172">
        <v>0</v>
      </c>
      <c r="R160" s="172">
        <f>Q160*H160</f>
        <v>0</v>
      </c>
      <c r="S160" s="172">
        <v>0</v>
      </c>
      <c r="T160" s="173">
        <f>S160*H160</f>
        <v>0</v>
      </c>
      <c r="U160" s="34"/>
      <c r="V160" s="34"/>
      <c r="W160" s="34"/>
      <c r="X160" s="34"/>
      <c r="Y160" s="34"/>
      <c r="Z160" s="34"/>
      <c r="AA160" s="34"/>
      <c r="AB160" s="34"/>
      <c r="AC160" s="34"/>
      <c r="AD160" s="34"/>
      <c r="AE160" s="34"/>
      <c r="AR160" s="174" t="s">
        <v>216</v>
      </c>
      <c r="AT160" s="174" t="s">
        <v>366</v>
      </c>
      <c r="AU160" s="174" t="s">
        <v>85</v>
      </c>
      <c r="AY160" s="17" t="s">
        <v>215</v>
      </c>
      <c r="BE160" s="175">
        <f>IF(N160="základní",J160,0)</f>
        <v>0</v>
      </c>
      <c r="BF160" s="175">
        <f>IF(N160="snížená",J160,0)</f>
        <v>0</v>
      </c>
      <c r="BG160" s="175">
        <f>IF(N160="zákl. přenesená",J160,0)</f>
        <v>0</v>
      </c>
      <c r="BH160" s="175">
        <f>IF(N160="sníž. přenesená",J160,0)</f>
        <v>0</v>
      </c>
      <c r="BI160" s="175">
        <f>IF(N160="nulová",J160,0)</f>
        <v>0</v>
      </c>
      <c r="BJ160" s="17" t="s">
        <v>83</v>
      </c>
      <c r="BK160" s="175">
        <f>ROUND(I160*H160,2)</f>
        <v>0</v>
      </c>
      <c r="BL160" s="17" t="s">
        <v>216</v>
      </c>
      <c r="BM160" s="174" t="s">
        <v>382</v>
      </c>
    </row>
    <row r="161" spans="1:65" s="12" customFormat="1" x14ac:dyDescent="0.2">
      <c r="B161" s="181"/>
      <c r="C161" s="182"/>
      <c r="D161" s="176" t="s">
        <v>220</v>
      </c>
      <c r="E161" s="183" t="s">
        <v>35</v>
      </c>
      <c r="F161" s="184" t="s">
        <v>383</v>
      </c>
      <c r="G161" s="182"/>
      <c r="H161" s="185">
        <v>54</v>
      </c>
      <c r="I161" s="186"/>
      <c r="J161" s="182"/>
      <c r="K161" s="182"/>
      <c r="L161" s="187"/>
      <c r="M161" s="188"/>
      <c r="N161" s="189"/>
      <c r="O161" s="189"/>
      <c r="P161" s="189"/>
      <c r="Q161" s="189"/>
      <c r="R161" s="189"/>
      <c r="S161" s="189"/>
      <c r="T161" s="190"/>
      <c r="AT161" s="191" t="s">
        <v>220</v>
      </c>
      <c r="AU161" s="191" t="s">
        <v>85</v>
      </c>
      <c r="AV161" s="12" t="s">
        <v>85</v>
      </c>
      <c r="AW161" s="12" t="s">
        <v>37</v>
      </c>
      <c r="AX161" s="12" t="s">
        <v>83</v>
      </c>
      <c r="AY161" s="191" t="s">
        <v>215</v>
      </c>
    </row>
    <row r="162" spans="1:65" s="2" customFormat="1" ht="36" x14ac:dyDescent="0.2">
      <c r="A162" s="34"/>
      <c r="B162" s="35"/>
      <c r="C162" s="208" t="s">
        <v>378</v>
      </c>
      <c r="D162" s="208" t="s">
        <v>366</v>
      </c>
      <c r="E162" s="209" t="s">
        <v>385</v>
      </c>
      <c r="F162" s="210" t="s">
        <v>386</v>
      </c>
      <c r="G162" s="211" t="s">
        <v>381</v>
      </c>
      <c r="H162" s="212">
        <v>54</v>
      </c>
      <c r="I162" s="213"/>
      <c r="J162" s="214">
        <f>ROUND(I162*H162,2)</f>
        <v>0</v>
      </c>
      <c r="K162" s="210" t="s">
        <v>213</v>
      </c>
      <c r="L162" s="39"/>
      <c r="M162" s="215" t="s">
        <v>35</v>
      </c>
      <c r="N162" s="216" t="s">
        <v>47</v>
      </c>
      <c r="O162" s="64"/>
      <c r="P162" s="172">
        <f>O162*H162</f>
        <v>0</v>
      </c>
      <c r="Q162" s="172">
        <v>0</v>
      </c>
      <c r="R162" s="172">
        <f>Q162*H162</f>
        <v>0</v>
      </c>
      <c r="S162" s="172">
        <v>0</v>
      </c>
      <c r="T162" s="173">
        <f>S162*H162</f>
        <v>0</v>
      </c>
      <c r="U162" s="34"/>
      <c r="V162" s="34"/>
      <c r="W162" s="34"/>
      <c r="X162" s="34"/>
      <c r="Y162" s="34"/>
      <c r="Z162" s="34"/>
      <c r="AA162" s="34"/>
      <c r="AB162" s="34"/>
      <c r="AC162" s="34"/>
      <c r="AD162" s="34"/>
      <c r="AE162" s="34"/>
      <c r="AR162" s="174" t="s">
        <v>216</v>
      </c>
      <c r="AT162" s="174" t="s">
        <v>366</v>
      </c>
      <c r="AU162" s="174" t="s">
        <v>85</v>
      </c>
      <c r="AY162" s="17" t="s">
        <v>215</v>
      </c>
      <c r="BE162" s="175">
        <f>IF(N162="základní",J162,0)</f>
        <v>0</v>
      </c>
      <c r="BF162" s="175">
        <f>IF(N162="snížená",J162,0)</f>
        <v>0</v>
      </c>
      <c r="BG162" s="175">
        <f>IF(N162="zákl. přenesená",J162,0)</f>
        <v>0</v>
      </c>
      <c r="BH162" s="175">
        <f>IF(N162="sníž. přenesená",J162,0)</f>
        <v>0</v>
      </c>
      <c r="BI162" s="175">
        <f>IF(N162="nulová",J162,0)</f>
        <v>0</v>
      </c>
      <c r="BJ162" s="17" t="s">
        <v>83</v>
      </c>
      <c r="BK162" s="175">
        <f>ROUND(I162*H162,2)</f>
        <v>0</v>
      </c>
      <c r="BL162" s="17" t="s">
        <v>216</v>
      </c>
      <c r="BM162" s="174" t="s">
        <v>387</v>
      </c>
    </row>
    <row r="163" spans="1:65" s="12" customFormat="1" x14ac:dyDescent="0.2">
      <c r="B163" s="181"/>
      <c r="C163" s="182"/>
      <c r="D163" s="176" t="s">
        <v>220</v>
      </c>
      <c r="E163" s="183" t="s">
        <v>35</v>
      </c>
      <c r="F163" s="184" t="s">
        <v>383</v>
      </c>
      <c r="G163" s="182"/>
      <c r="H163" s="185">
        <v>54</v>
      </c>
      <c r="I163" s="186"/>
      <c r="J163" s="182"/>
      <c r="K163" s="182"/>
      <c r="L163" s="187"/>
      <c r="M163" s="188"/>
      <c r="N163" s="189"/>
      <c r="O163" s="189"/>
      <c r="P163" s="189"/>
      <c r="Q163" s="189"/>
      <c r="R163" s="189"/>
      <c r="S163" s="189"/>
      <c r="T163" s="190"/>
      <c r="AT163" s="191" t="s">
        <v>220</v>
      </c>
      <c r="AU163" s="191" t="s">
        <v>85</v>
      </c>
      <c r="AV163" s="12" t="s">
        <v>85</v>
      </c>
      <c r="AW163" s="12" t="s">
        <v>37</v>
      </c>
      <c r="AX163" s="12" t="s">
        <v>83</v>
      </c>
      <c r="AY163" s="191" t="s">
        <v>215</v>
      </c>
    </row>
    <row r="164" spans="1:65" s="2" customFormat="1" ht="66.75" customHeight="1" x14ac:dyDescent="0.2">
      <c r="A164" s="34"/>
      <c r="B164" s="35"/>
      <c r="C164" s="208" t="s">
        <v>384</v>
      </c>
      <c r="D164" s="208" t="s">
        <v>366</v>
      </c>
      <c r="E164" s="209" t="s">
        <v>389</v>
      </c>
      <c r="F164" s="210" t="s">
        <v>390</v>
      </c>
      <c r="G164" s="211" t="s">
        <v>212</v>
      </c>
      <c r="H164" s="212">
        <v>6</v>
      </c>
      <c r="I164" s="213"/>
      <c r="J164" s="214">
        <f>ROUND(I164*H164,2)</f>
        <v>0</v>
      </c>
      <c r="K164" s="210" t="s">
        <v>213</v>
      </c>
      <c r="L164" s="39"/>
      <c r="M164" s="215" t="s">
        <v>35</v>
      </c>
      <c r="N164" s="216" t="s">
        <v>47</v>
      </c>
      <c r="O164" s="64"/>
      <c r="P164" s="172">
        <f>O164*H164</f>
        <v>0</v>
      </c>
      <c r="Q164" s="172">
        <v>0</v>
      </c>
      <c r="R164" s="172">
        <f>Q164*H164</f>
        <v>0</v>
      </c>
      <c r="S164" s="172">
        <v>0</v>
      </c>
      <c r="T164" s="173">
        <f>S164*H164</f>
        <v>0</v>
      </c>
      <c r="U164" s="34"/>
      <c r="V164" s="34"/>
      <c r="W164" s="34"/>
      <c r="X164" s="34"/>
      <c r="Y164" s="34"/>
      <c r="Z164" s="34"/>
      <c r="AA164" s="34"/>
      <c r="AB164" s="34"/>
      <c r="AC164" s="34"/>
      <c r="AD164" s="34"/>
      <c r="AE164" s="34"/>
      <c r="AR164" s="174" t="s">
        <v>216</v>
      </c>
      <c r="AT164" s="174" t="s">
        <v>366</v>
      </c>
      <c r="AU164" s="174" t="s">
        <v>85</v>
      </c>
      <c r="AY164" s="17" t="s">
        <v>215</v>
      </c>
      <c r="BE164" s="175">
        <f>IF(N164="základní",J164,0)</f>
        <v>0</v>
      </c>
      <c r="BF164" s="175">
        <f>IF(N164="snížená",J164,0)</f>
        <v>0</v>
      </c>
      <c r="BG164" s="175">
        <f>IF(N164="zákl. přenesená",J164,0)</f>
        <v>0</v>
      </c>
      <c r="BH164" s="175">
        <f>IF(N164="sníž. přenesená",J164,0)</f>
        <v>0</v>
      </c>
      <c r="BI164" s="175">
        <f>IF(N164="nulová",J164,0)</f>
        <v>0</v>
      </c>
      <c r="BJ164" s="17" t="s">
        <v>83</v>
      </c>
      <c r="BK164" s="175">
        <f>ROUND(I164*H164,2)</f>
        <v>0</v>
      </c>
      <c r="BL164" s="17" t="s">
        <v>216</v>
      </c>
      <c r="BM164" s="174" t="s">
        <v>391</v>
      </c>
    </row>
    <row r="165" spans="1:65" s="2" customFormat="1" ht="19.5" x14ac:dyDescent="0.2">
      <c r="A165" s="34"/>
      <c r="B165" s="35"/>
      <c r="C165" s="36"/>
      <c r="D165" s="176" t="s">
        <v>218</v>
      </c>
      <c r="E165" s="36"/>
      <c r="F165" s="177" t="s">
        <v>635</v>
      </c>
      <c r="G165" s="36"/>
      <c r="H165" s="36"/>
      <c r="I165" s="178"/>
      <c r="J165" s="36"/>
      <c r="K165" s="36"/>
      <c r="L165" s="39"/>
      <c r="M165" s="179"/>
      <c r="N165" s="180"/>
      <c r="O165" s="64"/>
      <c r="P165" s="64"/>
      <c r="Q165" s="64"/>
      <c r="R165" s="64"/>
      <c r="S165" s="64"/>
      <c r="T165" s="65"/>
      <c r="U165" s="34"/>
      <c r="V165" s="34"/>
      <c r="W165" s="34"/>
      <c r="X165" s="34"/>
      <c r="Y165" s="34"/>
      <c r="Z165" s="34"/>
      <c r="AA165" s="34"/>
      <c r="AB165" s="34"/>
      <c r="AC165" s="34"/>
      <c r="AD165" s="34"/>
      <c r="AE165" s="34"/>
      <c r="AT165" s="17" t="s">
        <v>218</v>
      </c>
      <c r="AU165" s="17" t="s">
        <v>85</v>
      </c>
    </row>
    <row r="166" spans="1:65" s="12" customFormat="1" x14ac:dyDescent="0.2">
      <c r="B166" s="181"/>
      <c r="C166" s="182"/>
      <c r="D166" s="176" t="s">
        <v>220</v>
      </c>
      <c r="E166" s="183" t="s">
        <v>35</v>
      </c>
      <c r="F166" s="184" t="s">
        <v>620</v>
      </c>
      <c r="G166" s="182"/>
      <c r="H166" s="185">
        <v>6</v>
      </c>
      <c r="I166" s="186"/>
      <c r="J166" s="182"/>
      <c r="K166" s="182"/>
      <c r="L166" s="187"/>
      <c r="M166" s="188"/>
      <c r="N166" s="189"/>
      <c r="O166" s="189"/>
      <c r="P166" s="189"/>
      <c r="Q166" s="189"/>
      <c r="R166" s="189"/>
      <c r="S166" s="189"/>
      <c r="T166" s="190"/>
      <c r="AT166" s="191" t="s">
        <v>220</v>
      </c>
      <c r="AU166" s="191" t="s">
        <v>85</v>
      </c>
      <c r="AV166" s="12" t="s">
        <v>85</v>
      </c>
      <c r="AW166" s="12" t="s">
        <v>37</v>
      </c>
      <c r="AX166" s="12" t="s">
        <v>83</v>
      </c>
      <c r="AY166" s="191" t="s">
        <v>215</v>
      </c>
    </row>
    <row r="167" spans="1:65" s="2" customFormat="1" ht="66.75" customHeight="1" x14ac:dyDescent="0.2">
      <c r="A167" s="34"/>
      <c r="B167" s="35"/>
      <c r="C167" s="208" t="s">
        <v>388</v>
      </c>
      <c r="D167" s="208" t="s">
        <v>366</v>
      </c>
      <c r="E167" s="209" t="s">
        <v>636</v>
      </c>
      <c r="F167" s="210" t="s">
        <v>637</v>
      </c>
      <c r="G167" s="211" t="s">
        <v>212</v>
      </c>
      <c r="H167" s="212">
        <v>55</v>
      </c>
      <c r="I167" s="213"/>
      <c r="J167" s="214">
        <f>ROUND(I167*H167,2)</f>
        <v>0</v>
      </c>
      <c r="K167" s="210" t="s">
        <v>213</v>
      </c>
      <c r="L167" s="39"/>
      <c r="M167" s="215" t="s">
        <v>35</v>
      </c>
      <c r="N167" s="216" t="s">
        <v>47</v>
      </c>
      <c r="O167" s="64"/>
      <c r="P167" s="172">
        <f>O167*H167</f>
        <v>0</v>
      </c>
      <c r="Q167" s="172">
        <v>0</v>
      </c>
      <c r="R167" s="172">
        <f>Q167*H167</f>
        <v>0</v>
      </c>
      <c r="S167" s="172">
        <v>0</v>
      </c>
      <c r="T167" s="173">
        <f>S167*H167</f>
        <v>0</v>
      </c>
      <c r="U167" s="34"/>
      <c r="V167" s="34"/>
      <c r="W167" s="34"/>
      <c r="X167" s="34"/>
      <c r="Y167" s="34"/>
      <c r="Z167" s="34"/>
      <c r="AA167" s="34"/>
      <c r="AB167" s="34"/>
      <c r="AC167" s="34"/>
      <c r="AD167" s="34"/>
      <c r="AE167" s="34"/>
      <c r="AR167" s="174" t="s">
        <v>216</v>
      </c>
      <c r="AT167" s="174" t="s">
        <v>366</v>
      </c>
      <c r="AU167" s="174" t="s">
        <v>85</v>
      </c>
      <c r="AY167" s="17" t="s">
        <v>215</v>
      </c>
      <c r="BE167" s="175">
        <f>IF(N167="základní",J167,0)</f>
        <v>0</v>
      </c>
      <c r="BF167" s="175">
        <f>IF(N167="snížená",J167,0)</f>
        <v>0</v>
      </c>
      <c r="BG167" s="175">
        <f>IF(N167="zákl. přenesená",J167,0)</f>
        <v>0</v>
      </c>
      <c r="BH167" s="175">
        <f>IF(N167="sníž. přenesená",J167,0)</f>
        <v>0</v>
      </c>
      <c r="BI167" s="175">
        <f>IF(N167="nulová",J167,0)</f>
        <v>0</v>
      </c>
      <c r="BJ167" s="17" t="s">
        <v>83</v>
      </c>
      <c r="BK167" s="175">
        <f>ROUND(I167*H167,2)</f>
        <v>0</v>
      </c>
      <c r="BL167" s="17" t="s">
        <v>216</v>
      </c>
      <c r="BM167" s="174" t="s">
        <v>638</v>
      </c>
    </row>
    <row r="168" spans="1:65" s="2" customFormat="1" ht="19.5" x14ac:dyDescent="0.2">
      <c r="A168" s="34"/>
      <c r="B168" s="35"/>
      <c r="C168" s="36"/>
      <c r="D168" s="176" t="s">
        <v>218</v>
      </c>
      <c r="E168" s="36"/>
      <c r="F168" s="177" t="s">
        <v>639</v>
      </c>
      <c r="G168" s="36"/>
      <c r="H168" s="36"/>
      <c r="I168" s="178"/>
      <c r="J168" s="36"/>
      <c r="K168" s="36"/>
      <c r="L168" s="39"/>
      <c r="M168" s="179"/>
      <c r="N168" s="180"/>
      <c r="O168" s="64"/>
      <c r="P168" s="64"/>
      <c r="Q168" s="64"/>
      <c r="R168" s="64"/>
      <c r="S168" s="64"/>
      <c r="T168" s="65"/>
      <c r="U168" s="34"/>
      <c r="V168" s="34"/>
      <c r="W168" s="34"/>
      <c r="X168" s="34"/>
      <c r="Y168" s="34"/>
      <c r="Z168" s="34"/>
      <c r="AA168" s="34"/>
      <c r="AB168" s="34"/>
      <c r="AC168" s="34"/>
      <c r="AD168" s="34"/>
      <c r="AE168" s="34"/>
      <c r="AT168" s="17" t="s">
        <v>218</v>
      </c>
      <c r="AU168" s="17" t="s">
        <v>85</v>
      </c>
    </row>
    <row r="169" spans="1:65" s="12" customFormat="1" x14ac:dyDescent="0.2">
      <c r="B169" s="181"/>
      <c r="C169" s="182"/>
      <c r="D169" s="176" t="s">
        <v>220</v>
      </c>
      <c r="E169" s="183" t="s">
        <v>35</v>
      </c>
      <c r="F169" s="184" t="s">
        <v>640</v>
      </c>
      <c r="G169" s="182"/>
      <c r="H169" s="185">
        <v>55</v>
      </c>
      <c r="I169" s="186"/>
      <c r="J169" s="182"/>
      <c r="K169" s="182"/>
      <c r="L169" s="187"/>
      <c r="M169" s="188"/>
      <c r="N169" s="189"/>
      <c r="O169" s="189"/>
      <c r="P169" s="189"/>
      <c r="Q169" s="189"/>
      <c r="R169" s="189"/>
      <c r="S169" s="189"/>
      <c r="T169" s="190"/>
      <c r="AT169" s="191" t="s">
        <v>220</v>
      </c>
      <c r="AU169" s="191" t="s">
        <v>85</v>
      </c>
      <c r="AV169" s="12" t="s">
        <v>85</v>
      </c>
      <c r="AW169" s="12" t="s">
        <v>37</v>
      </c>
      <c r="AX169" s="12" t="s">
        <v>83</v>
      </c>
      <c r="AY169" s="191" t="s">
        <v>215</v>
      </c>
    </row>
    <row r="170" spans="1:65" s="2" customFormat="1" ht="33" customHeight="1" x14ac:dyDescent="0.2">
      <c r="A170" s="34"/>
      <c r="B170" s="35"/>
      <c r="C170" s="208" t="s">
        <v>393</v>
      </c>
      <c r="D170" s="208" t="s">
        <v>366</v>
      </c>
      <c r="E170" s="209" t="s">
        <v>394</v>
      </c>
      <c r="F170" s="210" t="s">
        <v>395</v>
      </c>
      <c r="G170" s="211" t="s">
        <v>396</v>
      </c>
      <c r="H170" s="212">
        <v>3.6999999999999998E-2</v>
      </c>
      <c r="I170" s="213"/>
      <c r="J170" s="214">
        <f>ROUND(I170*H170,2)</f>
        <v>0</v>
      </c>
      <c r="K170" s="210" t="s">
        <v>213</v>
      </c>
      <c r="L170" s="39"/>
      <c r="M170" s="215" t="s">
        <v>35</v>
      </c>
      <c r="N170" s="216" t="s">
        <v>47</v>
      </c>
      <c r="O170" s="64"/>
      <c r="P170" s="172">
        <f>O170*H170</f>
        <v>0</v>
      </c>
      <c r="Q170" s="172">
        <v>0</v>
      </c>
      <c r="R170" s="172">
        <f>Q170*H170</f>
        <v>0</v>
      </c>
      <c r="S170" s="172">
        <v>0</v>
      </c>
      <c r="T170" s="173">
        <f>S170*H170</f>
        <v>0</v>
      </c>
      <c r="U170" s="34"/>
      <c r="V170" s="34"/>
      <c r="W170" s="34"/>
      <c r="X170" s="34"/>
      <c r="Y170" s="34"/>
      <c r="Z170" s="34"/>
      <c r="AA170" s="34"/>
      <c r="AB170" s="34"/>
      <c r="AC170" s="34"/>
      <c r="AD170" s="34"/>
      <c r="AE170" s="34"/>
      <c r="AR170" s="174" t="s">
        <v>216</v>
      </c>
      <c r="AT170" s="174" t="s">
        <v>366</v>
      </c>
      <c r="AU170" s="174" t="s">
        <v>85</v>
      </c>
      <c r="AY170" s="17" t="s">
        <v>215</v>
      </c>
      <c r="BE170" s="175">
        <f>IF(N170="základní",J170,0)</f>
        <v>0</v>
      </c>
      <c r="BF170" s="175">
        <f>IF(N170="snížená",J170,0)</f>
        <v>0</v>
      </c>
      <c r="BG170" s="175">
        <f>IF(N170="zákl. přenesená",J170,0)</f>
        <v>0</v>
      </c>
      <c r="BH170" s="175">
        <f>IF(N170="sníž. přenesená",J170,0)</f>
        <v>0</v>
      </c>
      <c r="BI170" s="175">
        <f>IF(N170="nulová",J170,0)</f>
        <v>0</v>
      </c>
      <c r="BJ170" s="17" t="s">
        <v>83</v>
      </c>
      <c r="BK170" s="175">
        <f>ROUND(I170*H170,2)</f>
        <v>0</v>
      </c>
      <c r="BL170" s="17" t="s">
        <v>216</v>
      </c>
      <c r="BM170" s="174" t="s">
        <v>397</v>
      </c>
    </row>
    <row r="171" spans="1:65" s="12" customFormat="1" x14ac:dyDescent="0.2">
      <c r="B171" s="181"/>
      <c r="C171" s="182"/>
      <c r="D171" s="176" t="s">
        <v>220</v>
      </c>
      <c r="E171" s="183" t="s">
        <v>35</v>
      </c>
      <c r="F171" s="184" t="s">
        <v>641</v>
      </c>
      <c r="G171" s="182"/>
      <c r="H171" s="185">
        <v>3.6999999999999998E-2</v>
      </c>
      <c r="I171" s="186"/>
      <c r="J171" s="182"/>
      <c r="K171" s="182"/>
      <c r="L171" s="187"/>
      <c r="M171" s="188"/>
      <c r="N171" s="189"/>
      <c r="O171" s="189"/>
      <c r="P171" s="189"/>
      <c r="Q171" s="189"/>
      <c r="R171" s="189"/>
      <c r="S171" s="189"/>
      <c r="T171" s="190"/>
      <c r="AT171" s="191" t="s">
        <v>220</v>
      </c>
      <c r="AU171" s="191" t="s">
        <v>85</v>
      </c>
      <c r="AV171" s="12" t="s">
        <v>85</v>
      </c>
      <c r="AW171" s="12" t="s">
        <v>37</v>
      </c>
      <c r="AX171" s="12" t="s">
        <v>83</v>
      </c>
      <c r="AY171" s="191" t="s">
        <v>215</v>
      </c>
    </row>
    <row r="172" spans="1:65" s="2" customFormat="1" ht="33" customHeight="1" x14ac:dyDescent="0.2">
      <c r="A172" s="34"/>
      <c r="B172" s="35"/>
      <c r="C172" s="208" t="s">
        <v>399</v>
      </c>
      <c r="D172" s="208" t="s">
        <v>366</v>
      </c>
      <c r="E172" s="209" t="s">
        <v>400</v>
      </c>
      <c r="F172" s="210" t="s">
        <v>401</v>
      </c>
      <c r="G172" s="211" t="s">
        <v>402</v>
      </c>
      <c r="H172" s="212">
        <v>50</v>
      </c>
      <c r="I172" s="213"/>
      <c r="J172" s="214">
        <f>ROUND(I172*H172,2)</f>
        <v>0</v>
      </c>
      <c r="K172" s="210" t="s">
        <v>213</v>
      </c>
      <c r="L172" s="39"/>
      <c r="M172" s="215" t="s">
        <v>35</v>
      </c>
      <c r="N172" s="216" t="s">
        <v>47</v>
      </c>
      <c r="O172" s="64"/>
      <c r="P172" s="172">
        <f>O172*H172</f>
        <v>0</v>
      </c>
      <c r="Q172" s="172">
        <v>0</v>
      </c>
      <c r="R172" s="172">
        <f>Q172*H172</f>
        <v>0</v>
      </c>
      <c r="S172" s="172">
        <v>0</v>
      </c>
      <c r="T172" s="173">
        <f>S172*H172</f>
        <v>0</v>
      </c>
      <c r="U172" s="34"/>
      <c r="V172" s="34"/>
      <c r="W172" s="34"/>
      <c r="X172" s="34"/>
      <c r="Y172" s="34"/>
      <c r="Z172" s="34"/>
      <c r="AA172" s="34"/>
      <c r="AB172" s="34"/>
      <c r="AC172" s="34"/>
      <c r="AD172" s="34"/>
      <c r="AE172" s="34"/>
      <c r="AR172" s="174" t="s">
        <v>216</v>
      </c>
      <c r="AT172" s="174" t="s">
        <v>366</v>
      </c>
      <c r="AU172" s="174" t="s">
        <v>85</v>
      </c>
      <c r="AY172" s="17" t="s">
        <v>215</v>
      </c>
      <c r="BE172" s="175">
        <f>IF(N172="základní",J172,0)</f>
        <v>0</v>
      </c>
      <c r="BF172" s="175">
        <f>IF(N172="snížená",J172,0)</f>
        <v>0</v>
      </c>
      <c r="BG172" s="175">
        <f>IF(N172="zákl. přenesená",J172,0)</f>
        <v>0</v>
      </c>
      <c r="BH172" s="175">
        <f>IF(N172="sníž. přenesená",J172,0)</f>
        <v>0</v>
      </c>
      <c r="BI172" s="175">
        <f>IF(N172="nulová",J172,0)</f>
        <v>0</v>
      </c>
      <c r="BJ172" s="17" t="s">
        <v>83</v>
      </c>
      <c r="BK172" s="175">
        <f>ROUND(I172*H172,2)</f>
        <v>0</v>
      </c>
      <c r="BL172" s="17" t="s">
        <v>216</v>
      </c>
      <c r="BM172" s="174" t="s">
        <v>403</v>
      </c>
    </row>
    <row r="173" spans="1:65" s="12" customFormat="1" x14ac:dyDescent="0.2">
      <c r="B173" s="181"/>
      <c r="C173" s="182"/>
      <c r="D173" s="176" t="s">
        <v>220</v>
      </c>
      <c r="E173" s="183" t="s">
        <v>35</v>
      </c>
      <c r="F173" s="184" t="s">
        <v>404</v>
      </c>
      <c r="G173" s="182"/>
      <c r="H173" s="185">
        <v>50</v>
      </c>
      <c r="I173" s="186"/>
      <c r="J173" s="182"/>
      <c r="K173" s="182"/>
      <c r="L173" s="187"/>
      <c r="M173" s="188"/>
      <c r="N173" s="189"/>
      <c r="O173" s="189"/>
      <c r="P173" s="189"/>
      <c r="Q173" s="189"/>
      <c r="R173" s="189"/>
      <c r="S173" s="189"/>
      <c r="T173" s="190"/>
      <c r="AT173" s="191" t="s">
        <v>220</v>
      </c>
      <c r="AU173" s="191" t="s">
        <v>85</v>
      </c>
      <c r="AV173" s="12" t="s">
        <v>85</v>
      </c>
      <c r="AW173" s="12" t="s">
        <v>37</v>
      </c>
      <c r="AX173" s="12" t="s">
        <v>83</v>
      </c>
      <c r="AY173" s="191" t="s">
        <v>215</v>
      </c>
    </row>
    <row r="174" spans="1:65" s="2" customFormat="1" ht="66.75" customHeight="1" x14ac:dyDescent="0.2">
      <c r="A174" s="34"/>
      <c r="B174" s="35"/>
      <c r="C174" s="208" t="s">
        <v>405</v>
      </c>
      <c r="D174" s="208" t="s">
        <v>366</v>
      </c>
      <c r="E174" s="209" t="s">
        <v>406</v>
      </c>
      <c r="F174" s="210" t="s">
        <v>407</v>
      </c>
      <c r="G174" s="211" t="s">
        <v>212</v>
      </c>
      <c r="H174" s="212">
        <v>28</v>
      </c>
      <c r="I174" s="213"/>
      <c r="J174" s="214">
        <f>ROUND(I174*H174,2)</f>
        <v>0</v>
      </c>
      <c r="K174" s="210" t="s">
        <v>213</v>
      </c>
      <c r="L174" s="39"/>
      <c r="M174" s="215" t="s">
        <v>35</v>
      </c>
      <c r="N174" s="216" t="s">
        <v>47</v>
      </c>
      <c r="O174" s="64"/>
      <c r="P174" s="172">
        <f>O174*H174</f>
        <v>0</v>
      </c>
      <c r="Q174" s="172">
        <v>0</v>
      </c>
      <c r="R174" s="172">
        <f>Q174*H174</f>
        <v>0</v>
      </c>
      <c r="S174" s="172">
        <v>0</v>
      </c>
      <c r="T174" s="173">
        <f>S174*H174</f>
        <v>0</v>
      </c>
      <c r="U174" s="34"/>
      <c r="V174" s="34"/>
      <c r="W174" s="34"/>
      <c r="X174" s="34"/>
      <c r="Y174" s="34"/>
      <c r="Z174" s="34"/>
      <c r="AA174" s="34"/>
      <c r="AB174" s="34"/>
      <c r="AC174" s="34"/>
      <c r="AD174" s="34"/>
      <c r="AE174" s="34"/>
      <c r="AR174" s="174" t="s">
        <v>216</v>
      </c>
      <c r="AT174" s="174" t="s">
        <v>366</v>
      </c>
      <c r="AU174" s="174" t="s">
        <v>85</v>
      </c>
      <c r="AY174" s="17" t="s">
        <v>215</v>
      </c>
      <c r="BE174" s="175">
        <f>IF(N174="základní",J174,0)</f>
        <v>0</v>
      </c>
      <c r="BF174" s="175">
        <f>IF(N174="snížená",J174,0)</f>
        <v>0</v>
      </c>
      <c r="BG174" s="175">
        <f>IF(N174="zákl. přenesená",J174,0)</f>
        <v>0</v>
      </c>
      <c r="BH174" s="175">
        <f>IF(N174="sníž. přenesená",J174,0)</f>
        <v>0</v>
      </c>
      <c r="BI174" s="175">
        <f>IF(N174="nulová",J174,0)</f>
        <v>0</v>
      </c>
      <c r="BJ174" s="17" t="s">
        <v>83</v>
      </c>
      <c r="BK174" s="175">
        <f>ROUND(I174*H174,2)</f>
        <v>0</v>
      </c>
      <c r="BL174" s="17" t="s">
        <v>216</v>
      </c>
      <c r="BM174" s="174" t="s">
        <v>408</v>
      </c>
    </row>
    <row r="175" spans="1:65" s="12" customFormat="1" x14ac:dyDescent="0.2">
      <c r="B175" s="181"/>
      <c r="C175" s="182"/>
      <c r="D175" s="176" t="s">
        <v>220</v>
      </c>
      <c r="E175" s="183" t="s">
        <v>35</v>
      </c>
      <c r="F175" s="184" t="s">
        <v>642</v>
      </c>
      <c r="G175" s="182"/>
      <c r="H175" s="185">
        <v>28</v>
      </c>
      <c r="I175" s="186"/>
      <c r="J175" s="182"/>
      <c r="K175" s="182"/>
      <c r="L175" s="187"/>
      <c r="M175" s="188"/>
      <c r="N175" s="189"/>
      <c r="O175" s="189"/>
      <c r="P175" s="189"/>
      <c r="Q175" s="189"/>
      <c r="R175" s="189"/>
      <c r="S175" s="189"/>
      <c r="T175" s="190"/>
      <c r="AT175" s="191" t="s">
        <v>220</v>
      </c>
      <c r="AU175" s="191" t="s">
        <v>85</v>
      </c>
      <c r="AV175" s="12" t="s">
        <v>85</v>
      </c>
      <c r="AW175" s="12" t="s">
        <v>37</v>
      </c>
      <c r="AX175" s="12" t="s">
        <v>83</v>
      </c>
      <c r="AY175" s="191" t="s">
        <v>215</v>
      </c>
    </row>
    <row r="176" spans="1:65" s="2" customFormat="1" ht="66.75" customHeight="1" x14ac:dyDescent="0.2">
      <c r="A176" s="34"/>
      <c r="B176" s="35"/>
      <c r="C176" s="208" t="s">
        <v>410</v>
      </c>
      <c r="D176" s="208" t="s">
        <v>366</v>
      </c>
      <c r="E176" s="209" t="s">
        <v>411</v>
      </c>
      <c r="F176" s="210" t="s">
        <v>412</v>
      </c>
      <c r="G176" s="211" t="s">
        <v>212</v>
      </c>
      <c r="H176" s="212">
        <v>22</v>
      </c>
      <c r="I176" s="213"/>
      <c r="J176" s="214">
        <f>ROUND(I176*H176,2)</f>
        <v>0</v>
      </c>
      <c r="K176" s="210" t="s">
        <v>213</v>
      </c>
      <c r="L176" s="39"/>
      <c r="M176" s="215" t="s">
        <v>35</v>
      </c>
      <c r="N176" s="216" t="s">
        <v>47</v>
      </c>
      <c r="O176" s="64"/>
      <c r="P176" s="172">
        <f>O176*H176</f>
        <v>0</v>
      </c>
      <c r="Q176" s="172">
        <v>0</v>
      </c>
      <c r="R176" s="172">
        <f>Q176*H176</f>
        <v>0</v>
      </c>
      <c r="S176" s="172">
        <v>0</v>
      </c>
      <c r="T176" s="173">
        <f>S176*H176</f>
        <v>0</v>
      </c>
      <c r="U176" s="34"/>
      <c r="V176" s="34"/>
      <c r="W176" s="34"/>
      <c r="X176" s="34"/>
      <c r="Y176" s="34"/>
      <c r="Z176" s="34"/>
      <c r="AA176" s="34"/>
      <c r="AB176" s="34"/>
      <c r="AC176" s="34"/>
      <c r="AD176" s="34"/>
      <c r="AE176" s="34"/>
      <c r="AR176" s="174" t="s">
        <v>216</v>
      </c>
      <c r="AT176" s="174" t="s">
        <v>366</v>
      </c>
      <c r="AU176" s="174" t="s">
        <v>85</v>
      </c>
      <c r="AY176" s="17" t="s">
        <v>215</v>
      </c>
      <c r="BE176" s="175">
        <f>IF(N176="základní",J176,0)</f>
        <v>0</v>
      </c>
      <c r="BF176" s="175">
        <f>IF(N176="snížená",J176,0)</f>
        <v>0</v>
      </c>
      <c r="BG176" s="175">
        <f>IF(N176="zákl. přenesená",J176,0)</f>
        <v>0</v>
      </c>
      <c r="BH176" s="175">
        <f>IF(N176="sníž. přenesená",J176,0)</f>
        <v>0</v>
      </c>
      <c r="BI176" s="175">
        <f>IF(N176="nulová",J176,0)</f>
        <v>0</v>
      </c>
      <c r="BJ176" s="17" t="s">
        <v>83</v>
      </c>
      <c r="BK176" s="175">
        <f>ROUND(I176*H176,2)</f>
        <v>0</v>
      </c>
      <c r="BL176" s="17" t="s">
        <v>216</v>
      </c>
      <c r="BM176" s="174" t="s">
        <v>413</v>
      </c>
    </row>
    <row r="177" spans="1:65" s="12" customFormat="1" x14ac:dyDescent="0.2">
      <c r="B177" s="181"/>
      <c r="C177" s="182"/>
      <c r="D177" s="176" t="s">
        <v>220</v>
      </c>
      <c r="E177" s="183" t="s">
        <v>35</v>
      </c>
      <c r="F177" s="184" t="s">
        <v>643</v>
      </c>
      <c r="G177" s="182"/>
      <c r="H177" s="185">
        <v>22</v>
      </c>
      <c r="I177" s="186"/>
      <c r="J177" s="182"/>
      <c r="K177" s="182"/>
      <c r="L177" s="187"/>
      <c r="M177" s="188"/>
      <c r="N177" s="189"/>
      <c r="O177" s="189"/>
      <c r="P177" s="189"/>
      <c r="Q177" s="189"/>
      <c r="R177" s="189"/>
      <c r="S177" s="189"/>
      <c r="T177" s="190"/>
      <c r="AT177" s="191" t="s">
        <v>220</v>
      </c>
      <c r="AU177" s="191" t="s">
        <v>85</v>
      </c>
      <c r="AV177" s="12" t="s">
        <v>85</v>
      </c>
      <c r="AW177" s="12" t="s">
        <v>37</v>
      </c>
      <c r="AX177" s="12" t="s">
        <v>83</v>
      </c>
      <c r="AY177" s="191" t="s">
        <v>215</v>
      </c>
    </row>
    <row r="178" spans="1:65" s="2" customFormat="1" ht="66.75" customHeight="1" x14ac:dyDescent="0.2">
      <c r="A178" s="34"/>
      <c r="B178" s="35"/>
      <c r="C178" s="208" t="s">
        <v>415</v>
      </c>
      <c r="D178" s="208" t="s">
        <v>366</v>
      </c>
      <c r="E178" s="209" t="s">
        <v>416</v>
      </c>
      <c r="F178" s="210" t="s">
        <v>417</v>
      </c>
      <c r="G178" s="211" t="s">
        <v>212</v>
      </c>
      <c r="H178" s="212">
        <v>10</v>
      </c>
      <c r="I178" s="213"/>
      <c r="J178" s="214">
        <f>ROUND(I178*H178,2)</f>
        <v>0</v>
      </c>
      <c r="K178" s="210" t="s">
        <v>213</v>
      </c>
      <c r="L178" s="39"/>
      <c r="M178" s="215" t="s">
        <v>35</v>
      </c>
      <c r="N178" s="216" t="s">
        <v>47</v>
      </c>
      <c r="O178" s="64"/>
      <c r="P178" s="172">
        <f>O178*H178</f>
        <v>0</v>
      </c>
      <c r="Q178" s="172">
        <v>0</v>
      </c>
      <c r="R178" s="172">
        <f>Q178*H178</f>
        <v>0</v>
      </c>
      <c r="S178" s="172">
        <v>0</v>
      </c>
      <c r="T178" s="173">
        <f>S178*H178</f>
        <v>0</v>
      </c>
      <c r="U178" s="34"/>
      <c r="V178" s="34"/>
      <c r="W178" s="34"/>
      <c r="X178" s="34"/>
      <c r="Y178" s="34"/>
      <c r="Z178" s="34"/>
      <c r="AA178" s="34"/>
      <c r="AB178" s="34"/>
      <c r="AC178" s="34"/>
      <c r="AD178" s="34"/>
      <c r="AE178" s="34"/>
      <c r="AR178" s="174" t="s">
        <v>216</v>
      </c>
      <c r="AT178" s="174" t="s">
        <v>366</v>
      </c>
      <c r="AU178" s="174" t="s">
        <v>85</v>
      </c>
      <c r="AY178" s="17" t="s">
        <v>215</v>
      </c>
      <c r="BE178" s="175">
        <f>IF(N178="základní",J178,0)</f>
        <v>0</v>
      </c>
      <c r="BF178" s="175">
        <f>IF(N178="snížená",J178,0)</f>
        <v>0</v>
      </c>
      <c r="BG178" s="175">
        <f>IF(N178="zákl. přenesená",J178,0)</f>
        <v>0</v>
      </c>
      <c r="BH178" s="175">
        <f>IF(N178="sníž. přenesená",J178,0)</f>
        <v>0</v>
      </c>
      <c r="BI178" s="175">
        <f>IF(N178="nulová",J178,0)</f>
        <v>0</v>
      </c>
      <c r="BJ178" s="17" t="s">
        <v>83</v>
      </c>
      <c r="BK178" s="175">
        <f>ROUND(I178*H178,2)</f>
        <v>0</v>
      </c>
      <c r="BL178" s="17" t="s">
        <v>216</v>
      </c>
      <c r="BM178" s="174" t="s">
        <v>418</v>
      </c>
    </row>
    <row r="179" spans="1:65" s="12" customFormat="1" x14ac:dyDescent="0.2">
      <c r="B179" s="181"/>
      <c r="C179" s="182"/>
      <c r="D179" s="176" t="s">
        <v>220</v>
      </c>
      <c r="E179" s="183" t="s">
        <v>35</v>
      </c>
      <c r="F179" s="184" t="s">
        <v>644</v>
      </c>
      <c r="G179" s="182"/>
      <c r="H179" s="185">
        <v>10</v>
      </c>
      <c r="I179" s="186"/>
      <c r="J179" s="182"/>
      <c r="K179" s="182"/>
      <c r="L179" s="187"/>
      <c r="M179" s="188"/>
      <c r="N179" s="189"/>
      <c r="O179" s="189"/>
      <c r="P179" s="189"/>
      <c r="Q179" s="189"/>
      <c r="R179" s="189"/>
      <c r="S179" s="189"/>
      <c r="T179" s="190"/>
      <c r="AT179" s="191" t="s">
        <v>220</v>
      </c>
      <c r="AU179" s="191" t="s">
        <v>85</v>
      </c>
      <c r="AV179" s="12" t="s">
        <v>85</v>
      </c>
      <c r="AW179" s="12" t="s">
        <v>37</v>
      </c>
      <c r="AX179" s="12" t="s">
        <v>83</v>
      </c>
      <c r="AY179" s="191" t="s">
        <v>215</v>
      </c>
    </row>
    <row r="180" spans="1:65" s="2" customFormat="1" ht="55.5" customHeight="1" x14ac:dyDescent="0.2">
      <c r="A180" s="34"/>
      <c r="B180" s="35"/>
      <c r="C180" s="208" t="s">
        <v>420</v>
      </c>
      <c r="D180" s="208" t="s">
        <v>366</v>
      </c>
      <c r="E180" s="209" t="s">
        <v>421</v>
      </c>
      <c r="F180" s="210" t="s">
        <v>422</v>
      </c>
      <c r="G180" s="211" t="s">
        <v>212</v>
      </c>
      <c r="H180" s="212">
        <v>66</v>
      </c>
      <c r="I180" s="213"/>
      <c r="J180" s="214">
        <f>ROUND(I180*H180,2)</f>
        <v>0</v>
      </c>
      <c r="K180" s="210" t="s">
        <v>213</v>
      </c>
      <c r="L180" s="39"/>
      <c r="M180" s="215" t="s">
        <v>35</v>
      </c>
      <c r="N180" s="216" t="s">
        <v>47</v>
      </c>
      <c r="O180" s="64"/>
      <c r="P180" s="172">
        <f>O180*H180</f>
        <v>0</v>
      </c>
      <c r="Q180" s="172">
        <v>0</v>
      </c>
      <c r="R180" s="172">
        <f>Q180*H180</f>
        <v>0</v>
      </c>
      <c r="S180" s="172">
        <v>0</v>
      </c>
      <c r="T180" s="173">
        <f>S180*H180</f>
        <v>0</v>
      </c>
      <c r="U180" s="34"/>
      <c r="V180" s="34"/>
      <c r="W180" s="34"/>
      <c r="X180" s="34"/>
      <c r="Y180" s="34"/>
      <c r="Z180" s="34"/>
      <c r="AA180" s="34"/>
      <c r="AB180" s="34"/>
      <c r="AC180" s="34"/>
      <c r="AD180" s="34"/>
      <c r="AE180" s="34"/>
      <c r="AR180" s="174" t="s">
        <v>216</v>
      </c>
      <c r="AT180" s="174" t="s">
        <v>366</v>
      </c>
      <c r="AU180" s="174" t="s">
        <v>85</v>
      </c>
      <c r="AY180" s="17" t="s">
        <v>215</v>
      </c>
      <c r="BE180" s="175">
        <f>IF(N180="základní",J180,0)</f>
        <v>0</v>
      </c>
      <c r="BF180" s="175">
        <f>IF(N180="snížená",J180,0)</f>
        <v>0</v>
      </c>
      <c r="BG180" s="175">
        <f>IF(N180="zákl. přenesená",J180,0)</f>
        <v>0</v>
      </c>
      <c r="BH180" s="175">
        <f>IF(N180="sníž. přenesená",J180,0)</f>
        <v>0</v>
      </c>
      <c r="BI180" s="175">
        <f>IF(N180="nulová",J180,0)</f>
        <v>0</v>
      </c>
      <c r="BJ180" s="17" t="s">
        <v>83</v>
      </c>
      <c r="BK180" s="175">
        <f>ROUND(I180*H180,2)</f>
        <v>0</v>
      </c>
      <c r="BL180" s="17" t="s">
        <v>216</v>
      </c>
      <c r="BM180" s="174" t="s">
        <v>645</v>
      </c>
    </row>
    <row r="181" spans="1:65" s="12" customFormat="1" x14ac:dyDescent="0.2">
      <c r="B181" s="181"/>
      <c r="C181" s="182"/>
      <c r="D181" s="176" t="s">
        <v>220</v>
      </c>
      <c r="E181" s="183" t="s">
        <v>35</v>
      </c>
      <c r="F181" s="184" t="s">
        <v>646</v>
      </c>
      <c r="G181" s="182"/>
      <c r="H181" s="185">
        <v>66</v>
      </c>
      <c r="I181" s="186"/>
      <c r="J181" s="182"/>
      <c r="K181" s="182"/>
      <c r="L181" s="187"/>
      <c r="M181" s="188"/>
      <c r="N181" s="189"/>
      <c r="O181" s="189"/>
      <c r="P181" s="189"/>
      <c r="Q181" s="189"/>
      <c r="R181" s="189"/>
      <c r="S181" s="189"/>
      <c r="T181" s="190"/>
      <c r="AT181" s="191" t="s">
        <v>220</v>
      </c>
      <c r="AU181" s="191" t="s">
        <v>85</v>
      </c>
      <c r="AV181" s="12" t="s">
        <v>85</v>
      </c>
      <c r="AW181" s="12" t="s">
        <v>37</v>
      </c>
      <c r="AX181" s="12" t="s">
        <v>83</v>
      </c>
      <c r="AY181" s="191" t="s">
        <v>215</v>
      </c>
    </row>
    <row r="182" spans="1:65" s="2" customFormat="1" ht="24" x14ac:dyDescent="0.2">
      <c r="A182" s="34"/>
      <c r="B182" s="35"/>
      <c r="C182" s="208" t="s">
        <v>425</v>
      </c>
      <c r="D182" s="208" t="s">
        <v>366</v>
      </c>
      <c r="E182" s="209" t="s">
        <v>647</v>
      </c>
      <c r="F182" s="210" t="s">
        <v>648</v>
      </c>
      <c r="G182" s="211" t="s">
        <v>212</v>
      </c>
      <c r="H182" s="212">
        <v>4</v>
      </c>
      <c r="I182" s="213"/>
      <c r="J182" s="214">
        <f>ROUND(I182*H182,2)</f>
        <v>0</v>
      </c>
      <c r="K182" s="210" t="s">
        <v>213</v>
      </c>
      <c r="L182" s="39"/>
      <c r="M182" s="215" t="s">
        <v>35</v>
      </c>
      <c r="N182" s="216" t="s">
        <v>47</v>
      </c>
      <c r="O182" s="64"/>
      <c r="P182" s="172">
        <f>O182*H182</f>
        <v>0</v>
      </c>
      <c r="Q182" s="172">
        <v>0</v>
      </c>
      <c r="R182" s="172">
        <f>Q182*H182</f>
        <v>0</v>
      </c>
      <c r="S182" s="172">
        <v>0</v>
      </c>
      <c r="T182" s="173">
        <f>S182*H182</f>
        <v>0</v>
      </c>
      <c r="U182" s="34"/>
      <c r="V182" s="34"/>
      <c r="W182" s="34"/>
      <c r="X182" s="34"/>
      <c r="Y182" s="34"/>
      <c r="Z182" s="34"/>
      <c r="AA182" s="34"/>
      <c r="AB182" s="34"/>
      <c r="AC182" s="34"/>
      <c r="AD182" s="34"/>
      <c r="AE182" s="34"/>
      <c r="AR182" s="174" t="s">
        <v>216</v>
      </c>
      <c r="AT182" s="174" t="s">
        <v>366</v>
      </c>
      <c r="AU182" s="174" t="s">
        <v>85</v>
      </c>
      <c r="AY182" s="17" t="s">
        <v>215</v>
      </c>
      <c r="BE182" s="175">
        <f>IF(N182="základní",J182,0)</f>
        <v>0</v>
      </c>
      <c r="BF182" s="175">
        <f>IF(N182="snížená",J182,0)</f>
        <v>0</v>
      </c>
      <c r="BG182" s="175">
        <f>IF(N182="zákl. přenesená",J182,0)</f>
        <v>0</v>
      </c>
      <c r="BH182" s="175">
        <f>IF(N182="sníž. přenesená",J182,0)</f>
        <v>0</v>
      </c>
      <c r="BI182" s="175">
        <f>IF(N182="nulová",J182,0)</f>
        <v>0</v>
      </c>
      <c r="BJ182" s="17" t="s">
        <v>83</v>
      </c>
      <c r="BK182" s="175">
        <f>ROUND(I182*H182,2)</f>
        <v>0</v>
      </c>
      <c r="BL182" s="17" t="s">
        <v>216</v>
      </c>
      <c r="BM182" s="174" t="s">
        <v>649</v>
      </c>
    </row>
    <row r="183" spans="1:65" s="2" customFormat="1" ht="19.5" x14ac:dyDescent="0.2">
      <c r="A183" s="34"/>
      <c r="B183" s="35"/>
      <c r="C183" s="36"/>
      <c r="D183" s="176" t="s">
        <v>218</v>
      </c>
      <c r="E183" s="36"/>
      <c r="F183" s="177" t="s">
        <v>650</v>
      </c>
      <c r="G183" s="36"/>
      <c r="H183" s="36"/>
      <c r="I183" s="178"/>
      <c r="J183" s="36"/>
      <c r="K183" s="36"/>
      <c r="L183" s="39"/>
      <c r="M183" s="179"/>
      <c r="N183" s="180"/>
      <c r="O183" s="64"/>
      <c r="P183" s="64"/>
      <c r="Q183" s="64"/>
      <c r="R183" s="64"/>
      <c r="S183" s="64"/>
      <c r="T183" s="65"/>
      <c r="U183" s="34"/>
      <c r="V183" s="34"/>
      <c r="W183" s="34"/>
      <c r="X183" s="34"/>
      <c r="Y183" s="34"/>
      <c r="Z183" s="34"/>
      <c r="AA183" s="34"/>
      <c r="AB183" s="34"/>
      <c r="AC183" s="34"/>
      <c r="AD183" s="34"/>
      <c r="AE183" s="34"/>
      <c r="AT183" s="17" t="s">
        <v>218</v>
      </c>
      <c r="AU183" s="17" t="s">
        <v>85</v>
      </c>
    </row>
    <row r="184" spans="1:65" s="12" customFormat="1" x14ac:dyDescent="0.2">
      <c r="B184" s="181"/>
      <c r="C184" s="182"/>
      <c r="D184" s="176" t="s">
        <v>220</v>
      </c>
      <c r="E184" s="183" t="s">
        <v>35</v>
      </c>
      <c r="F184" s="184" t="s">
        <v>241</v>
      </c>
      <c r="G184" s="182"/>
      <c r="H184" s="185">
        <v>4</v>
      </c>
      <c r="I184" s="186"/>
      <c r="J184" s="182"/>
      <c r="K184" s="182"/>
      <c r="L184" s="187"/>
      <c r="M184" s="188"/>
      <c r="N184" s="189"/>
      <c r="O184" s="189"/>
      <c r="P184" s="189"/>
      <c r="Q184" s="189"/>
      <c r="R184" s="189"/>
      <c r="S184" s="189"/>
      <c r="T184" s="190"/>
      <c r="AT184" s="191" t="s">
        <v>220</v>
      </c>
      <c r="AU184" s="191" t="s">
        <v>85</v>
      </c>
      <c r="AV184" s="12" t="s">
        <v>85</v>
      </c>
      <c r="AW184" s="12" t="s">
        <v>37</v>
      </c>
      <c r="AX184" s="12" t="s">
        <v>83</v>
      </c>
      <c r="AY184" s="191" t="s">
        <v>215</v>
      </c>
    </row>
    <row r="185" spans="1:65" s="2" customFormat="1" ht="24" x14ac:dyDescent="0.2">
      <c r="A185" s="34"/>
      <c r="B185" s="35"/>
      <c r="C185" s="208" t="s">
        <v>430</v>
      </c>
      <c r="D185" s="208" t="s">
        <v>366</v>
      </c>
      <c r="E185" s="209" t="s">
        <v>426</v>
      </c>
      <c r="F185" s="210" t="s">
        <v>427</v>
      </c>
      <c r="G185" s="211" t="s">
        <v>212</v>
      </c>
      <c r="H185" s="212">
        <v>62</v>
      </c>
      <c r="I185" s="213"/>
      <c r="J185" s="214">
        <f>ROUND(I185*H185,2)</f>
        <v>0</v>
      </c>
      <c r="K185" s="210" t="s">
        <v>213</v>
      </c>
      <c r="L185" s="39"/>
      <c r="M185" s="215" t="s">
        <v>35</v>
      </c>
      <c r="N185" s="216" t="s">
        <v>47</v>
      </c>
      <c r="O185" s="64"/>
      <c r="P185" s="172">
        <f>O185*H185</f>
        <v>0</v>
      </c>
      <c r="Q185" s="172">
        <v>0</v>
      </c>
      <c r="R185" s="172">
        <f>Q185*H185</f>
        <v>0</v>
      </c>
      <c r="S185" s="172">
        <v>0</v>
      </c>
      <c r="T185" s="173">
        <f>S185*H185</f>
        <v>0</v>
      </c>
      <c r="U185" s="34"/>
      <c r="V185" s="34"/>
      <c r="W185" s="34"/>
      <c r="X185" s="34"/>
      <c r="Y185" s="34"/>
      <c r="Z185" s="34"/>
      <c r="AA185" s="34"/>
      <c r="AB185" s="34"/>
      <c r="AC185" s="34"/>
      <c r="AD185" s="34"/>
      <c r="AE185" s="34"/>
      <c r="AR185" s="174" t="s">
        <v>216</v>
      </c>
      <c r="AT185" s="174" t="s">
        <v>366</v>
      </c>
      <c r="AU185" s="174" t="s">
        <v>85</v>
      </c>
      <c r="AY185" s="17" t="s">
        <v>215</v>
      </c>
      <c r="BE185" s="175">
        <f>IF(N185="základní",J185,0)</f>
        <v>0</v>
      </c>
      <c r="BF185" s="175">
        <f>IF(N185="snížená",J185,0)</f>
        <v>0</v>
      </c>
      <c r="BG185" s="175">
        <f>IF(N185="zákl. přenesená",J185,0)</f>
        <v>0</v>
      </c>
      <c r="BH185" s="175">
        <f>IF(N185="sníž. přenesená",J185,0)</f>
        <v>0</v>
      </c>
      <c r="BI185" s="175">
        <f>IF(N185="nulová",J185,0)</f>
        <v>0</v>
      </c>
      <c r="BJ185" s="17" t="s">
        <v>83</v>
      </c>
      <c r="BK185" s="175">
        <f>ROUND(I185*H185,2)</f>
        <v>0</v>
      </c>
      <c r="BL185" s="17" t="s">
        <v>216</v>
      </c>
      <c r="BM185" s="174" t="s">
        <v>428</v>
      </c>
    </row>
    <row r="186" spans="1:65" s="12" customFormat="1" x14ac:dyDescent="0.2">
      <c r="B186" s="181"/>
      <c r="C186" s="182"/>
      <c r="D186" s="176" t="s">
        <v>220</v>
      </c>
      <c r="E186" s="183" t="s">
        <v>35</v>
      </c>
      <c r="F186" s="184" t="s">
        <v>651</v>
      </c>
      <c r="G186" s="182"/>
      <c r="H186" s="185">
        <v>62</v>
      </c>
      <c r="I186" s="186"/>
      <c r="J186" s="182"/>
      <c r="K186" s="182"/>
      <c r="L186" s="187"/>
      <c r="M186" s="188"/>
      <c r="N186" s="189"/>
      <c r="O186" s="189"/>
      <c r="P186" s="189"/>
      <c r="Q186" s="189"/>
      <c r="R186" s="189"/>
      <c r="S186" s="189"/>
      <c r="T186" s="190"/>
      <c r="AT186" s="191" t="s">
        <v>220</v>
      </c>
      <c r="AU186" s="191" t="s">
        <v>85</v>
      </c>
      <c r="AV186" s="12" t="s">
        <v>85</v>
      </c>
      <c r="AW186" s="12" t="s">
        <v>37</v>
      </c>
      <c r="AX186" s="12" t="s">
        <v>83</v>
      </c>
      <c r="AY186" s="191" t="s">
        <v>215</v>
      </c>
    </row>
    <row r="187" spans="1:65" s="2" customFormat="1" ht="66.75" customHeight="1" x14ac:dyDescent="0.2">
      <c r="A187" s="34"/>
      <c r="B187" s="35"/>
      <c r="C187" s="208" t="s">
        <v>435</v>
      </c>
      <c r="D187" s="208" t="s">
        <v>366</v>
      </c>
      <c r="E187" s="209" t="s">
        <v>652</v>
      </c>
      <c r="F187" s="210" t="s">
        <v>653</v>
      </c>
      <c r="G187" s="211" t="s">
        <v>402</v>
      </c>
      <c r="H187" s="212">
        <v>24.05</v>
      </c>
      <c r="I187" s="213"/>
      <c r="J187" s="214">
        <f>ROUND(I187*H187,2)</f>
        <v>0</v>
      </c>
      <c r="K187" s="210" t="s">
        <v>213</v>
      </c>
      <c r="L187" s="39"/>
      <c r="M187" s="215" t="s">
        <v>35</v>
      </c>
      <c r="N187" s="216" t="s">
        <v>47</v>
      </c>
      <c r="O187" s="64"/>
      <c r="P187" s="172">
        <f>O187*H187</f>
        <v>0</v>
      </c>
      <c r="Q187" s="172">
        <v>0</v>
      </c>
      <c r="R187" s="172">
        <f>Q187*H187</f>
        <v>0</v>
      </c>
      <c r="S187" s="172">
        <v>0</v>
      </c>
      <c r="T187" s="173">
        <f>S187*H187</f>
        <v>0</v>
      </c>
      <c r="U187" s="34"/>
      <c r="V187" s="34"/>
      <c r="W187" s="34"/>
      <c r="X187" s="34"/>
      <c r="Y187" s="34"/>
      <c r="Z187" s="34"/>
      <c r="AA187" s="34"/>
      <c r="AB187" s="34"/>
      <c r="AC187" s="34"/>
      <c r="AD187" s="34"/>
      <c r="AE187" s="34"/>
      <c r="AR187" s="174" t="s">
        <v>216</v>
      </c>
      <c r="AT187" s="174" t="s">
        <v>366</v>
      </c>
      <c r="AU187" s="174" t="s">
        <v>85</v>
      </c>
      <c r="AY187" s="17" t="s">
        <v>215</v>
      </c>
      <c r="BE187" s="175">
        <f>IF(N187="základní",J187,0)</f>
        <v>0</v>
      </c>
      <c r="BF187" s="175">
        <f>IF(N187="snížená",J187,0)</f>
        <v>0</v>
      </c>
      <c r="BG187" s="175">
        <f>IF(N187="zákl. přenesená",J187,0)</f>
        <v>0</v>
      </c>
      <c r="BH187" s="175">
        <f>IF(N187="sníž. přenesená",J187,0)</f>
        <v>0</v>
      </c>
      <c r="BI187" s="175">
        <f>IF(N187="nulová",J187,0)</f>
        <v>0</v>
      </c>
      <c r="BJ187" s="17" t="s">
        <v>83</v>
      </c>
      <c r="BK187" s="175">
        <f>ROUND(I187*H187,2)</f>
        <v>0</v>
      </c>
      <c r="BL187" s="17" t="s">
        <v>216</v>
      </c>
      <c r="BM187" s="174" t="s">
        <v>654</v>
      </c>
    </row>
    <row r="188" spans="1:65" s="12" customFormat="1" x14ac:dyDescent="0.2">
      <c r="B188" s="181"/>
      <c r="C188" s="182"/>
      <c r="D188" s="176" t="s">
        <v>220</v>
      </c>
      <c r="E188" s="183" t="s">
        <v>35</v>
      </c>
      <c r="F188" s="184" t="s">
        <v>655</v>
      </c>
      <c r="G188" s="182"/>
      <c r="H188" s="185">
        <v>24.05</v>
      </c>
      <c r="I188" s="186"/>
      <c r="J188" s="182"/>
      <c r="K188" s="182"/>
      <c r="L188" s="187"/>
      <c r="M188" s="188"/>
      <c r="N188" s="189"/>
      <c r="O188" s="189"/>
      <c r="P188" s="189"/>
      <c r="Q188" s="189"/>
      <c r="R188" s="189"/>
      <c r="S188" s="189"/>
      <c r="T188" s="190"/>
      <c r="AT188" s="191" t="s">
        <v>220</v>
      </c>
      <c r="AU188" s="191" t="s">
        <v>85</v>
      </c>
      <c r="AV188" s="12" t="s">
        <v>85</v>
      </c>
      <c r="AW188" s="12" t="s">
        <v>37</v>
      </c>
      <c r="AX188" s="12" t="s">
        <v>83</v>
      </c>
      <c r="AY188" s="191" t="s">
        <v>215</v>
      </c>
    </row>
    <row r="189" spans="1:65" s="2" customFormat="1" ht="66.75" customHeight="1" x14ac:dyDescent="0.2">
      <c r="A189" s="34"/>
      <c r="B189" s="35"/>
      <c r="C189" s="208" t="s">
        <v>441</v>
      </c>
      <c r="D189" s="208" t="s">
        <v>366</v>
      </c>
      <c r="E189" s="209" t="s">
        <v>656</v>
      </c>
      <c r="F189" s="210" t="s">
        <v>657</v>
      </c>
      <c r="G189" s="211" t="s">
        <v>402</v>
      </c>
      <c r="H189" s="212">
        <v>27.213999999999999</v>
      </c>
      <c r="I189" s="213"/>
      <c r="J189" s="214">
        <f>ROUND(I189*H189,2)</f>
        <v>0</v>
      </c>
      <c r="K189" s="210" t="s">
        <v>213</v>
      </c>
      <c r="L189" s="39"/>
      <c r="M189" s="215" t="s">
        <v>35</v>
      </c>
      <c r="N189" s="216" t="s">
        <v>47</v>
      </c>
      <c r="O189" s="64"/>
      <c r="P189" s="172">
        <f>O189*H189</f>
        <v>0</v>
      </c>
      <c r="Q189" s="172">
        <v>0</v>
      </c>
      <c r="R189" s="172">
        <f>Q189*H189</f>
        <v>0</v>
      </c>
      <c r="S189" s="172">
        <v>0</v>
      </c>
      <c r="T189" s="173">
        <f>S189*H189</f>
        <v>0</v>
      </c>
      <c r="U189" s="34"/>
      <c r="V189" s="34"/>
      <c r="W189" s="34"/>
      <c r="X189" s="34"/>
      <c r="Y189" s="34"/>
      <c r="Z189" s="34"/>
      <c r="AA189" s="34"/>
      <c r="AB189" s="34"/>
      <c r="AC189" s="34"/>
      <c r="AD189" s="34"/>
      <c r="AE189" s="34"/>
      <c r="AR189" s="174" t="s">
        <v>216</v>
      </c>
      <c r="AT189" s="174" t="s">
        <v>366</v>
      </c>
      <c r="AU189" s="174" t="s">
        <v>85</v>
      </c>
      <c r="AY189" s="17" t="s">
        <v>215</v>
      </c>
      <c r="BE189" s="175">
        <f>IF(N189="základní",J189,0)</f>
        <v>0</v>
      </c>
      <c r="BF189" s="175">
        <f>IF(N189="snížená",J189,0)</f>
        <v>0</v>
      </c>
      <c r="BG189" s="175">
        <f>IF(N189="zákl. přenesená",J189,0)</f>
        <v>0</v>
      </c>
      <c r="BH189" s="175">
        <f>IF(N189="sníž. přenesená",J189,0)</f>
        <v>0</v>
      </c>
      <c r="BI189" s="175">
        <f>IF(N189="nulová",J189,0)</f>
        <v>0</v>
      </c>
      <c r="BJ189" s="17" t="s">
        <v>83</v>
      </c>
      <c r="BK189" s="175">
        <f>ROUND(I189*H189,2)</f>
        <v>0</v>
      </c>
      <c r="BL189" s="17" t="s">
        <v>216</v>
      </c>
      <c r="BM189" s="174" t="s">
        <v>658</v>
      </c>
    </row>
    <row r="190" spans="1:65" s="12" customFormat="1" x14ac:dyDescent="0.2">
      <c r="B190" s="181"/>
      <c r="C190" s="182"/>
      <c r="D190" s="176" t="s">
        <v>220</v>
      </c>
      <c r="E190" s="183" t="s">
        <v>35</v>
      </c>
      <c r="F190" s="184" t="s">
        <v>659</v>
      </c>
      <c r="G190" s="182"/>
      <c r="H190" s="185">
        <v>27.213999999999999</v>
      </c>
      <c r="I190" s="186"/>
      <c r="J190" s="182"/>
      <c r="K190" s="182"/>
      <c r="L190" s="187"/>
      <c r="M190" s="188"/>
      <c r="N190" s="189"/>
      <c r="O190" s="189"/>
      <c r="P190" s="189"/>
      <c r="Q190" s="189"/>
      <c r="R190" s="189"/>
      <c r="S190" s="189"/>
      <c r="T190" s="190"/>
      <c r="AT190" s="191" t="s">
        <v>220</v>
      </c>
      <c r="AU190" s="191" t="s">
        <v>85</v>
      </c>
      <c r="AV190" s="12" t="s">
        <v>85</v>
      </c>
      <c r="AW190" s="12" t="s">
        <v>37</v>
      </c>
      <c r="AX190" s="12" t="s">
        <v>83</v>
      </c>
      <c r="AY190" s="191" t="s">
        <v>215</v>
      </c>
    </row>
    <row r="191" spans="1:65" s="2" customFormat="1" ht="48" x14ac:dyDescent="0.2">
      <c r="A191" s="34"/>
      <c r="B191" s="35"/>
      <c r="C191" s="208" t="s">
        <v>446</v>
      </c>
      <c r="D191" s="208" t="s">
        <v>366</v>
      </c>
      <c r="E191" s="209" t="s">
        <v>660</v>
      </c>
      <c r="F191" s="210" t="s">
        <v>661</v>
      </c>
      <c r="G191" s="211" t="s">
        <v>353</v>
      </c>
      <c r="H191" s="212">
        <v>1.1200000000000001</v>
      </c>
      <c r="I191" s="213"/>
      <c r="J191" s="214">
        <f>ROUND(I191*H191,2)</f>
        <v>0</v>
      </c>
      <c r="K191" s="210" t="s">
        <v>213</v>
      </c>
      <c r="L191" s="39"/>
      <c r="M191" s="215" t="s">
        <v>35</v>
      </c>
      <c r="N191" s="216" t="s">
        <v>47</v>
      </c>
      <c r="O191" s="64"/>
      <c r="P191" s="172">
        <f>O191*H191</f>
        <v>0</v>
      </c>
      <c r="Q191" s="172">
        <v>0</v>
      </c>
      <c r="R191" s="172">
        <f>Q191*H191</f>
        <v>0</v>
      </c>
      <c r="S191" s="172">
        <v>0</v>
      </c>
      <c r="T191" s="173">
        <f>S191*H191</f>
        <v>0</v>
      </c>
      <c r="U191" s="34"/>
      <c r="V191" s="34"/>
      <c r="W191" s="34"/>
      <c r="X191" s="34"/>
      <c r="Y191" s="34"/>
      <c r="Z191" s="34"/>
      <c r="AA191" s="34"/>
      <c r="AB191" s="34"/>
      <c r="AC191" s="34"/>
      <c r="AD191" s="34"/>
      <c r="AE191" s="34"/>
      <c r="AR191" s="174" t="s">
        <v>216</v>
      </c>
      <c r="AT191" s="174" t="s">
        <v>366</v>
      </c>
      <c r="AU191" s="174" t="s">
        <v>85</v>
      </c>
      <c r="AY191" s="17" t="s">
        <v>215</v>
      </c>
      <c r="BE191" s="175">
        <f>IF(N191="základní",J191,0)</f>
        <v>0</v>
      </c>
      <c r="BF191" s="175">
        <f>IF(N191="snížená",J191,0)</f>
        <v>0</v>
      </c>
      <c r="BG191" s="175">
        <f>IF(N191="zákl. přenesená",J191,0)</f>
        <v>0</v>
      </c>
      <c r="BH191" s="175">
        <f>IF(N191="sníž. přenesená",J191,0)</f>
        <v>0</v>
      </c>
      <c r="BI191" s="175">
        <f>IF(N191="nulová",J191,0)</f>
        <v>0</v>
      </c>
      <c r="BJ191" s="17" t="s">
        <v>83</v>
      </c>
      <c r="BK191" s="175">
        <f>ROUND(I191*H191,2)</f>
        <v>0</v>
      </c>
      <c r="BL191" s="17" t="s">
        <v>216</v>
      </c>
      <c r="BM191" s="174" t="s">
        <v>662</v>
      </c>
    </row>
    <row r="192" spans="1:65" s="12" customFormat="1" x14ac:dyDescent="0.2">
      <c r="B192" s="181"/>
      <c r="C192" s="182"/>
      <c r="D192" s="176" t="s">
        <v>220</v>
      </c>
      <c r="E192" s="183" t="s">
        <v>35</v>
      </c>
      <c r="F192" s="184" t="s">
        <v>663</v>
      </c>
      <c r="G192" s="182"/>
      <c r="H192" s="185">
        <v>1.1200000000000001</v>
      </c>
      <c r="I192" s="186"/>
      <c r="J192" s="182"/>
      <c r="K192" s="182"/>
      <c r="L192" s="187"/>
      <c r="M192" s="188"/>
      <c r="N192" s="189"/>
      <c r="O192" s="189"/>
      <c r="P192" s="189"/>
      <c r="Q192" s="189"/>
      <c r="R192" s="189"/>
      <c r="S192" s="189"/>
      <c r="T192" s="190"/>
      <c r="AT192" s="191" t="s">
        <v>220</v>
      </c>
      <c r="AU192" s="191" t="s">
        <v>85</v>
      </c>
      <c r="AV192" s="12" t="s">
        <v>85</v>
      </c>
      <c r="AW192" s="12" t="s">
        <v>37</v>
      </c>
      <c r="AX192" s="12" t="s">
        <v>83</v>
      </c>
      <c r="AY192" s="191" t="s">
        <v>215</v>
      </c>
    </row>
    <row r="193" spans="1:65" s="2" customFormat="1" ht="55.5" customHeight="1" x14ac:dyDescent="0.2">
      <c r="A193" s="34"/>
      <c r="B193" s="35"/>
      <c r="C193" s="208" t="s">
        <v>450</v>
      </c>
      <c r="D193" s="208" t="s">
        <v>366</v>
      </c>
      <c r="E193" s="209" t="s">
        <v>436</v>
      </c>
      <c r="F193" s="210" t="s">
        <v>437</v>
      </c>
      <c r="G193" s="211" t="s">
        <v>438</v>
      </c>
      <c r="H193" s="212">
        <v>10</v>
      </c>
      <c r="I193" s="213"/>
      <c r="J193" s="214">
        <f>ROUND(I193*H193,2)</f>
        <v>0</v>
      </c>
      <c r="K193" s="210" t="s">
        <v>213</v>
      </c>
      <c r="L193" s="39"/>
      <c r="M193" s="215" t="s">
        <v>35</v>
      </c>
      <c r="N193" s="216" t="s">
        <v>47</v>
      </c>
      <c r="O193" s="64"/>
      <c r="P193" s="172">
        <f>O193*H193</f>
        <v>0</v>
      </c>
      <c r="Q193" s="172">
        <v>0</v>
      </c>
      <c r="R193" s="172">
        <f>Q193*H193</f>
        <v>0</v>
      </c>
      <c r="S193" s="172">
        <v>0</v>
      </c>
      <c r="T193" s="173">
        <f>S193*H193</f>
        <v>0</v>
      </c>
      <c r="U193" s="34"/>
      <c r="V193" s="34"/>
      <c r="W193" s="34"/>
      <c r="X193" s="34"/>
      <c r="Y193" s="34"/>
      <c r="Z193" s="34"/>
      <c r="AA193" s="34"/>
      <c r="AB193" s="34"/>
      <c r="AC193" s="34"/>
      <c r="AD193" s="34"/>
      <c r="AE193" s="34"/>
      <c r="AR193" s="174" t="s">
        <v>216</v>
      </c>
      <c r="AT193" s="174" t="s">
        <v>366</v>
      </c>
      <c r="AU193" s="174" t="s">
        <v>85</v>
      </c>
      <c r="AY193" s="17" t="s">
        <v>215</v>
      </c>
      <c r="BE193" s="175">
        <f>IF(N193="základní",J193,0)</f>
        <v>0</v>
      </c>
      <c r="BF193" s="175">
        <f>IF(N193="snížená",J193,0)</f>
        <v>0</v>
      </c>
      <c r="BG193" s="175">
        <f>IF(N193="zákl. přenesená",J193,0)</f>
        <v>0</v>
      </c>
      <c r="BH193" s="175">
        <f>IF(N193="sníž. přenesená",J193,0)</f>
        <v>0</v>
      </c>
      <c r="BI193" s="175">
        <f>IF(N193="nulová",J193,0)</f>
        <v>0</v>
      </c>
      <c r="BJ193" s="17" t="s">
        <v>83</v>
      </c>
      <c r="BK193" s="175">
        <f>ROUND(I193*H193,2)</f>
        <v>0</v>
      </c>
      <c r="BL193" s="17" t="s">
        <v>216</v>
      </c>
      <c r="BM193" s="174" t="s">
        <v>439</v>
      </c>
    </row>
    <row r="194" spans="1:65" s="12" customFormat="1" x14ac:dyDescent="0.2">
      <c r="B194" s="181"/>
      <c r="C194" s="182"/>
      <c r="D194" s="176" t="s">
        <v>220</v>
      </c>
      <c r="E194" s="183" t="s">
        <v>35</v>
      </c>
      <c r="F194" s="184" t="s">
        <v>377</v>
      </c>
      <c r="G194" s="182"/>
      <c r="H194" s="185">
        <v>10</v>
      </c>
      <c r="I194" s="186"/>
      <c r="J194" s="182"/>
      <c r="K194" s="182"/>
      <c r="L194" s="187"/>
      <c r="M194" s="188"/>
      <c r="N194" s="189"/>
      <c r="O194" s="189"/>
      <c r="P194" s="189"/>
      <c r="Q194" s="189"/>
      <c r="R194" s="189"/>
      <c r="S194" s="189"/>
      <c r="T194" s="190"/>
      <c r="AT194" s="191" t="s">
        <v>220</v>
      </c>
      <c r="AU194" s="191" t="s">
        <v>85</v>
      </c>
      <c r="AV194" s="12" t="s">
        <v>85</v>
      </c>
      <c r="AW194" s="12" t="s">
        <v>37</v>
      </c>
      <c r="AX194" s="12" t="s">
        <v>83</v>
      </c>
      <c r="AY194" s="191" t="s">
        <v>215</v>
      </c>
    </row>
    <row r="195" spans="1:65" s="2" customFormat="1" ht="48" x14ac:dyDescent="0.2">
      <c r="A195" s="34"/>
      <c r="B195" s="35"/>
      <c r="C195" s="208" t="s">
        <v>455</v>
      </c>
      <c r="D195" s="208" t="s">
        <v>366</v>
      </c>
      <c r="E195" s="209" t="s">
        <v>442</v>
      </c>
      <c r="F195" s="210" t="s">
        <v>443</v>
      </c>
      <c r="G195" s="211" t="s">
        <v>402</v>
      </c>
      <c r="H195" s="212">
        <v>200</v>
      </c>
      <c r="I195" s="213"/>
      <c r="J195" s="214">
        <f>ROUND(I195*H195,2)</f>
        <v>0</v>
      </c>
      <c r="K195" s="210" t="s">
        <v>213</v>
      </c>
      <c r="L195" s="39"/>
      <c r="M195" s="215" t="s">
        <v>35</v>
      </c>
      <c r="N195" s="216" t="s">
        <v>47</v>
      </c>
      <c r="O195" s="64"/>
      <c r="P195" s="172">
        <f>O195*H195</f>
        <v>0</v>
      </c>
      <c r="Q195" s="172">
        <v>0</v>
      </c>
      <c r="R195" s="172">
        <f>Q195*H195</f>
        <v>0</v>
      </c>
      <c r="S195" s="172">
        <v>0</v>
      </c>
      <c r="T195" s="173">
        <f>S195*H195</f>
        <v>0</v>
      </c>
      <c r="U195" s="34"/>
      <c r="V195" s="34"/>
      <c r="W195" s="34"/>
      <c r="X195" s="34"/>
      <c r="Y195" s="34"/>
      <c r="Z195" s="34"/>
      <c r="AA195" s="34"/>
      <c r="AB195" s="34"/>
      <c r="AC195" s="34"/>
      <c r="AD195" s="34"/>
      <c r="AE195" s="34"/>
      <c r="AR195" s="174" t="s">
        <v>216</v>
      </c>
      <c r="AT195" s="174" t="s">
        <v>366</v>
      </c>
      <c r="AU195" s="174" t="s">
        <v>85</v>
      </c>
      <c r="AY195" s="17" t="s">
        <v>215</v>
      </c>
      <c r="BE195" s="175">
        <f>IF(N195="základní",J195,0)</f>
        <v>0</v>
      </c>
      <c r="BF195" s="175">
        <f>IF(N195="snížená",J195,0)</f>
        <v>0</v>
      </c>
      <c r="BG195" s="175">
        <f>IF(N195="zákl. přenesená",J195,0)</f>
        <v>0</v>
      </c>
      <c r="BH195" s="175">
        <f>IF(N195="sníž. přenesená",J195,0)</f>
        <v>0</v>
      </c>
      <c r="BI195" s="175">
        <f>IF(N195="nulová",J195,0)</f>
        <v>0</v>
      </c>
      <c r="BJ195" s="17" t="s">
        <v>83</v>
      </c>
      <c r="BK195" s="175">
        <f>ROUND(I195*H195,2)</f>
        <v>0</v>
      </c>
      <c r="BL195" s="17" t="s">
        <v>216</v>
      </c>
      <c r="BM195" s="174" t="s">
        <v>664</v>
      </c>
    </row>
    <row r="196" spans="1:65" s="12" customFormat="1" x14ac:dyDescent="0.2">
      <c r="B196" s="181"/>
      <c r="C196" s="182"/>
      <c r="D196" s="176" t="s">
        <v>220</v>
      </c>
      <c r="E196" s="183" t="s">
        <v>35</v>
      </c>
      <c r="F196" s="184" t="s">
        <v>445</v>
      </c>
      <c r="G196" s="182"/>
      <c r="H196" s="185">
        <v>200</v>
      </c>
      <c r="I196" s="186"/>
      <c r="J196" s="182"/>
      <c r="K196" s="182"/>
      <c r="L196" s="187"/>
      <c r="M196" s="188"/>
      <c r="N196" s="189"/>
      <c r="O196" s="189"/>
      <c r="P196" s="189"/>
      <c r="Q196" s="189"/>
      <c r="R196" s="189"/>
      <c r="S196" s="189"/>
      <c r="T196" s="190"/>
      <c r="AT196" s="191" t="s">
        <v>220</v>
      </c>
      <c r="AU196" s="191" t="s">
        <v>85</v>
      </c>
      <c r="AV196" s="12" t="s">
        <v>85</v>
      </c>
      <c r="AW196" s="12" t="s">
        <v>37</v>
      </c>
      <c r="AX196" s="12" t="s">
        <v>83</v>
      </c>
      <c r="AY196" s="191" t="s">
        <v>215</v>
      </c>
    </row>
    <row r="197" spans="1:65" s="2" customFormat="1" ht="48" x14ac:dyDescent="0.2">
      <c r="A197" s="34"/>
      <c r="B197" s="35"/>
      <c r="C197" s="208" t="s">
        <v>459</v>
      </c>
      <c r="D197" s="208" t="s">
        <v>366</v>
      </c>
      <c r="E197" s="209" t="s">
        <v>447</v>
      </c>
      <c r="F197" s="210" t="s">
        <v>448</v>
      </c>
      <c r="G197" s="211" t="s">
        <v>402</v>
      </c>
      <c r="H197" s="212">
        <v>200</v>
      </c>
      <c r="I197" s="213"/>
      <c r="J197" s="214">
        <f>ROUND(I197*H197,2)</f>
        <v>0</v>
      </c>
      <c r="K197" s="210" t="s">
        <v>213</v>
      </c>
      <c r="L197" s="39"/>
      <c r="M197" s="215" t="s">
        <v>35</v>
      </c>
      <c r="N197" s="216" t="s">
        <v>47</v>
      </c>
      <c r="O197" s="64"/>
      <c r="P197" s="172">
        <f>O197*H197</f>
        <v>0</v>
      </c>
      <c r="Q197" s="172">
        <v>0</v>
      </c>
      <c r="R197" s="172">
        <f>Q197*H197</f>
        <v>0</v>
      </c>
      <c r="S197" s="172">
        <v>0</v>
      </c>
      <c r="T197" s="173">
        <f>S197*H197</f>
        <v>0</v>
      </c>
      <c r="U197" s="34"/>
      <c r="V197" s="34"/>
      <c r="W197" s="34"/>
      <c r="X197" s="34"/>
      <c r="Y197" s="34"/>
      <c r="Z197" s="34"/>
      <c r="AA197" s="34"/>
      <c r="AB197" s="34"/>
      <c r="AC197" s="34"/>
      <c r="AD197" s="34"/>
      <c r="AE197" s="34"/>
      <c r="AR197" s="174" t="s">
        <v>216</v>
      </c>
      <c r="AT197" s="174" t="s">
        <v>366</v>
      </c>
      <c r="AU197" s="174" t="s">
        <v>85</v>
      </c>
      <c r="AY197" s="17" t="s">
        <v>215</v>
      </c>
      <c r="BE197" s="175">
        <f>IF(N197="základní",J197,0)</f>
        <v>0</v>
      </c>
      <c r="BF197" s="175">
        <f>IF(N197="snížená",J197,0)</f>
        <v>0</v>
      </c>
      <c r="BG197" s="175">
        <f>IF(N197="zákl. přenesená",J197,0)</f>
        <v>0</v>
      </c>
      <c r="BH197" s="175">
        <f>IF(N197="sníž. přenesená",J197,0)</f>
        <v>0</v>
      </c>
      <c r="BI197" s="175">
        <f>IF(N197="nulová",J197,0)</f>
        <v>0</v>
      </c>
      <c r="BJ197" s="17" t="s">
        <v>83</v>
      </c>
      <c r="BK197" s="175">
        <f>ROUND(I197*H197,2)</f>
        <v>0</v>
      </c>
      <c r="BL197" s="17" t="s">
        <v>216</v>
      </c>
      <c r="BM197" s="174" t="s">
        <v>665</v>
      </c>
    </row>
    <row r="198" spans="1:65" s="12" customFormat="1" x14ac:dyDescent="0.2">
      <c r="B198" s="181"/>
      <c r="C198" s="182"/>
      <c r="D198" s="176" t="s">
        <v>220</v>
      </c>
      <c r="E198" s="183" t="s">
        <v>35</v>
      </c>
      <c r="F198" s="184" t="s">
        <v>445</v>
      </c>
      <c r="G198" s="182"/>
      <c r="H198" s="185">
        <v>200</v>
      </c>
      <c r="I198" s="186"/>
      <c r="J198" s="182"/>
      <c r="K198" s="182"/>
      <c r="L198" s="187"/>
      <c r="M198" s="188"/>
      <c r="N198" s="189"/>
      <c r="O198" s="189"/>
      <c r="P198" s="189"/>
      <c r="Q198" s="189"/>
      <c r="R198" s="189"/>
      <c r="S198" s="189"/>
      <c r="T198" s="190"/>
      <c r="AT198" s="191" t="s">
        <v>220</v>
      </c>
      <c r="AU198" s="191" t="s">
        <v>85</v>
      </c>
      <c r="AV198" s="12" t="s">
        <v>85</v>
      </c>
      <c r="AW198" s="12" t="s">
        <v>37</v>
      </c>
      <c r="AX198" s="12" t="s">
        <v>83</v>
      </c>
      <c r="AY198" s="191" t="s">
        <v>215</v>
      </c>
    </row>
    <row r="199" spans="1:65" s="2" customFormat="1" ht="36" x14ac:dyDescent="0.2">
      <c r="A199" s="34"/>
      <c r="B199" s="35"/>
      <c r="C199" s="208" t="s">
        <v>465</v>
      </c>
      <c r="D199" s="208" t="s">
        <v>366</v>
      </c>
      <c r="E199" s="209" t="s">
        <v>451</v>
      </c>
      <c r="F199" s="210" t="s">
        <v>452</v>
      </c>
      <c r="G199" s="211" t="s">
        <v>402</v>
      </c>
      <c r="H199" s="212">
        <v>100</v>
      </c>
      <c r="I199" s="213"/>
      <c r="J199" s="214">
        <f>ROUND(I199*H199,2)</f>
        <v>0</v>
      </c>
      <c r="K199" s="210" t="s">
        <v>213</v>
      </c>
      <c r="L199" s="39"/>
      <c r="M199" s="215" t="s">
        <v>35</v>
      </c>
      <c r="N199" s="216" t="s">
        <v>47</v>
      </c>
      <c r="O199" s="64"/>
      <c r="P199" s="172">
        <f>O199*H199</f>
        <v>0</v>
      </c>
      <c r="Q199" s="172">
        <v>0</v>
      </c>
      <c r="R199" s="172">
        <f>Q199*H199</f>
        <v>0</v>
      </c>
      <c r="S199" s="172">
        <v>0</v>
      </c>
      <c r="T199" s="173">
        <f>S199*H199</f>
        <v>0</v>
      </c>
      <c r="U199" s="34"/>
      <c r="V199" s="34"/>
      <c r="W199" s="34"/>
      <c r="X199" s="34"/>
      <c r="Y199" s="34"/>
      <c r="Z199" s="34"/>
      <c r="AA199" s="34"/>
      <c r="AB199" s="34"/>
      <c r="AC199" s="34"/>
      <c r="AD199" s="34"/>
      <c r="AE199" s="34"/>
      <c r="AR199" s="174" t="s">
        <v>216</v>
      </c>
      <c r="AT199" s="174" t="s">
        <v>366</v>
      </c>
      <c r="AU199" s="174" t="s">
        <v>85</v>
      </c>
      <c r="AY199" s="17" t="s">
        <v>215</v>
      </c>
      <c r="BE199" s="175">
        <f>IF(N199="základní",J199,0)</f>
        <v>0</v>
      </c>
      <c r="BF199" s="175">
        <f>IF(N199="snížená",J199,0)</f>
        <v>0</v>
      </c>
      <c r="BG199" s="175">
        <f>IF(N199="zákl. přenesená",J199,0)</f>
        <v>0</v>
      </c>
      <c r="BH199" s="175">
        <f>IF(N199="sníž. přenesená",J199,0)</f>
        <v>0</v>
      </c>
      <c r="BI199" s="175">
        <f>IF(N199="nulová",J199,0)</f>
        <v>0</v>
      </c>
      <c r="BJ199" s="17" t="s">
        <v>83</v>
      </c>
      <c r="BK199" s="175">
        <f>ROUND(I199*H199,2)</f>
        <v>0</v>
      </c>
      <c r="BL199" s="17" t="s">
        <v>216</v>
      </c>
      <c r="BM199" s="174" t="s">
        <v>453</v>
      </c>
    </row>
    <row r="200" spans="1:65" s="12" customFormat="1" x14ac:dyDescent="0.2">
      <c r="B200" s="181"/>
      <c r="C200" s="182"/>
      <c r="D200" s="176" t="s">
        <v>220</v>
      </c>
      <c r="E200" s="183" t="s">
        <v>35</v>
      </c>
      <c r="F200" s="184" t="s">
        <v>454</v>
      </c>
      <c r="G200" s="182"/>
      <c r="H200" s="185">
        <v>100</v>
      </c>
      <c r="I200" s="186"/>
      <c r="J200" s="182"/>
      <c r="K200" s="182"/>
      <c r="L200" s="187"/>
      <c r="M200" s="188"/>
      <c r="N200" s="189"/>
      <c r="O200" s="189"/>
      <c r="P200" s="189"/>
      <c r="Q200" s="189"/>
      <c r="R200" s="189"/>
      <c r="S200" s="189"/>
      <c r="T200" s="190"/>
      <c r="AT200" s="191" t="s">
        <v>220</v>
      </c>
      <c r="AU200" s="191" t="s">
        <v>85</v>
      </c>
      <c r="AV200" s="12" t="s">
        <v>85</v>
      </c>
      <c r="AW200" s="12" t="s">
        <v>37</v>
      </c>
      <c r="AX200" s="12" t="s">
        <v>83</v>
      </c>
      <c r="AY200" s="191" t="s">
        <v>215</v>
      </c>
    </row>
    <row r="201" spans="1:65" s="2" customFormat="1" ht="36" x14ac:dyDescent="0.2">
      <c r="A201" s="34"/>
      <c r="B201" s="35"/>
      <c r="C201" s="208" t="s">
        <v>470</v>
      </c>
      <c r="D201" s="208" t="s">
        <v>366</v>
      </c>
      <c r="E201" s="209" t="s">
        <v>456</v>
      </c>
      <c r="F201" s="210" t="s">
        <v>457</v>
      </c>
      <c r="G201" s="211" t="s">
        <v>402</v>
      </c>
      <c r="H201" s="212">
        <v>100</v>
      </c>
      <c r="I201" s="213"/>
      <c r="J201" s="214">
        <f>ROUND(I201*H201,2)</f>
        <v>0</v>
      </c>
      <c r="K201" s="210" t="s">
        <v>213</v>
      </c>
      <c r="L201" s="39"/>
      <c r="M201" s="215" t="s">
        <v>35</v>
      </c>
      <c r="N201" s="216" t="s">
        <v>47</v>
      </c>
      <c r="O201" s="64"/>
      <c r="P201" s="172">
        <f>O201*H201</f>
        <v>0</v>
      </c>
      <c r="Q201" s="172">
        <v>0</v>
      </c>
      <c r="R201" s="172">
        <f>Q201*H201</f>
        <v>0</v>
      </c>
      <c r="S201" s="172">
        <v>0</v>
      </c>
      <c r="T201" s="173">
        <f>S201*H201</f>
        <v>0</v>
      </c>
      <c r="U201" s="34"/>
      <c r="V201" s="34"/>
      <c r="W201" s="34"/>
      <c r="X201" s="34"/>
      <c r="Y201" s="34"/>
      <c r="Z201" s="34"/>
      <c r="AA201" s="34"/>
      <c r="AB201" s="34"/>
      <c r="AC201" s="34"/>
      <c r="AD201" s="34"/>
      <c r="AE201" s="34"/>
      <c r="AR201" s="174" t="s">
        <v>216</v>
      </c>
      <c r="AT201" s="174" t="s">
        <v>366</v>
      </c>
      <c r="AU201" s="174" t="s">
        <v>85</v>
      </c>
      <c r="AY201" s="17" t="s">
        <v>215</v>
      </c>
      <c r="BE201" s="175">
        <f>IF(N201="základní",J201,0)</f>
        <v>0</v>
      </c>
      <c r="BF201" s="175">
        <f>IF(N201="snížená",J201,0)</f>
        <v>0</v>
      </c>
      <c r="BG201" s="175">
        <f>IF(N201="zákl. přenesená",J201,0)</f>
        <v>0</v>
      </c>
      <c r="BH201" s="175">
        <f>IF(N201="sníž. přenesená",J201,0)</f>
        <v>0</v>
      </c>
      <c r="BI201" s="175">
        <f>IF(N201="nulová",J201,0)</f>
        <v>0</v>
      </c>
      <c r="BJ201" s="17" t="s">
        <v>83</v>
      </c>
      <c r="BK201" s="175">
        <f>ROUND(I201*H201,2)</f>
        <v>0</v>
      </c>
      <c r="BL201" s="17" t="s">
        <v>216</v>
      </c>
      <c r="BM201" s="174" t="s">
        <v>458</v>
      </c>
    </row>
    <row r="202" spans="1:65" s="12" customFormat="1" x14ac:dyDescent="0.2">
      <c r="B202" s="181"/>
      <c r="C202" s="182"/>
      <c r="D202" s="176" t="s">
        <v>220</v>
      </c>
      <c r="E202" s="183" t="s">
        <v>35</v>
      </c>
      <c r="F202" s="184" t="s">
        <v>454</v>
      </c>
      <c r="G202" s="182"/>
      <c r="H202" s="185">
        <v>100</v>
      </c>
      <c r="I202" s="186"/>
      <c r="J202" s="182"/>
      <c r="K202" s="182"/>
      <c r="L202" s="187"/>
      <c r="M202" s="188"/>
      <c r="N202" s="189"/>
      <c r="O202" s="189"/>
      <c r="P202" s="189"/>
      <c r="Q202" s="189"/>
      <c r="R202" s="189"/>
      <c r="S202" s="189"/>
      <c r="T202" s="190"/>
      <c r="AT202" s="191" t="s">
        <v>220</v>
      </c>
      <c r="AU202" s="191" t="s">
        <v>85</v>
      </c>
      <c r="AV202" s="12" t="s">
        <v>85</v>
      </c>
      <c r="AW202" s="12" t="s">
        <v>37</v>
      </c>
      <c r="AX202" s="12" t="s">
        <v>83</v>
      </c>
      <c r="AY202" s="191" t="s">
        <v>215</v>
      </c>
    </row>
    <row r="203" spans="1:65" s="2" customFormat="1" ht="66.75" customHeight="1" x14ac:dyDescent="0.2">
      <c r="A203" s="34"/>
      <c r="B203" s="35"/>
      <c r="C203" s="208" t="s">
        <v>475</v>
      </c>
      <c r="D203" s="208" t="s">
        <v>366</v>
      </c>
      <c r="E203" s="209" t="s">
        <v>460</v>
      </c>
      <c r="F203" s="210" t="s">
        <v>461</v>
      </c>
      <c r="G203" s="211" t="s">
        <v>402</v>
      </c>
      <c r="H203" s="212">
        <v>300</v>
      </c>
      <c r="I203" s="213"/>
      <c r="J203" s="214">
        <f>ROUND(I203*H203,2)</f>
        <v>0</v>
      </c>
      <c r="K203" s="210" t="s">
        <v>213</v>
      </c>
      <c r="L203" s="39"/>
      <c r="M203" s="215" t="s">
        <v>35</v>
      </c>
      <c r="N203" s="216" t="s">
        <v>47</v>
      </c>
      <c r="O203" s="64"/>
      <c r="P203" s="172">
        <f>O203*H203</f>
        <v>0</v>
      </c>
      <c r="Q203" s="172">
        <v>0</v>
      </c>
      <c r="R203" s="172">
        <f>Q203*H203</f>
        <v>0</v>
      </c>
      <c r="S203" s="172">
        <v>0</v>
      </c>
      <c r="T203" s="173">
        <f>S203*H203</f>
        <v>0</v>
      </c>
      <c r="U203" s="34"/>
      <c r="V203" s="34"/>
      <c r="W203" s="34"/>
      <c r="X203" s="34"/>
      <c r="Y203" s="34"/>
      <c r="Z203" s="34"/>
      <c r="AA203" s="34"/>
      <c r="AB203" s="34"/>
      <c r="AC203" s="34"/>
      <c r="AD203" s="34"/>
      <c r="AE203" s="34"/>
      <c r="AR203" s="174" t="s">
        <v>216</v>
      </c>
      <c r="AT203" s="174" t="s">
        <v>366</v>
      </c>
      <c r="AU203" s="174" t="s">
        <v>85</v>
      </c>
      <c r="AY203" s="17" t="s">
        <v>215</v>
      </c>
      <c r="BE203" s="175">
        <f>IF(N203="základní",J203,0)</f>
        <v>0</v>
      </c>
      <c r="BF203" s="175">
        <f>IF(N203="snížená",J203,0)</f>
        <v>0</v>
      </c>
      <c r="BG203" s="175">
        <f>IF(N203="zákl. přenesená",J203,0)</f>
        <v>0</v>
      </c>
      <c r="BH203" s="175">
        <f>IF(N203="sníž. přenesená",J203,0)</f>
        <v>0</v>
      </c>
      <c r="BI203" s="175">
        <f>IF(N203="nulová",J203,0)</f>
        <v>0</v>
      </c>
      <c r="BJ203" s="17" t="s">
        <v>83</v>
      </c>
      <c r="BK203" s="175">
        <f>ROUND(I203*H203,2)</f>
        <v>0</v>
      </c>
      <c r="BL203" s="17" t="s">
        <v>216</v>
      </c>
      <c r="BM203" s="174" t="s">
        <v>462</v>
      </c>
    </row>
    <row r="204" spans="1:65" s="2" customFormat="1" ht="19.5" x14ac:dyDescent="0.2">
      <c r="A204" s="34"/>
      <c r="B204" s="35"/>
      <c r="C204" s="36"/>
      <c r="D204" s="176" t="s">
        <v>218</v>
      </c>
      <c r="E204" s="36"/>
      <c r="F204" s="177" t="s">
        <v>463</v>
      </c>
      <c r="G204" s="36"/>
      <c r="H204" s="36"/>
      <c r="I204" s="178"/>
      <c r="J204" s="36"/>
      <c r="K204" s="36"/>
      <c r="L204" s="39"/>
      <c r="M204" s="179"/>
      <c r="N204" s="180"/>
      <c r="O204" s="64"/>
      <c r="P204" s="64"/>
      <c r="Q204" s="64"/>
      <c r="R204" s="64"/>
      <c r="S204" s="64"/>
      <c r="T204" s="65"/>
      <c r="U204" s="34"/>
      <c r="V204" s="34"/>
      <c r="W204" s="34"/>
      <c r="X204" s="34"/>
      <c r="Y204" s="34"/>
      <c r="Z204" s="34"/>
      <c r="AA204" s="34"/>
      <c r="AB204" s="34"/>
      <c r="AC204" s="34"/>
      <c r="AD204" s="34"/>
      <c r="AE204" s="34"/>
      <c r="AT204" s="17" t="s">
        <v>218</v>
      </c>
      <c r="AU204" s="17" t="s">
        <v>85</v>
      </c>
    </row>
    <row r="205" spans="1:65" s="12" customFormat="1" x14ac:dyDescent="0.2">
      <c r="B205" s="181"/>
      <c r="C205" s="182"/>
      <c r="D205" s="176" t="s">
        <v>220</v>
      </c>
      <c r="E205" s="183" t="s">
        <v>35</v>
      </c>
      <c r="F205" s="184" t="s">
        <v>464</v>
      </c>
      <c r="G205" s="182"/>
      <c r="H205" s="185">
        <v>300</v>
      </c>
      <c r="I205" s="186"/>
      <c r="J205" s="182"/>
      <c r="K205" s="182"/>
      <c r="L205" s="187"/>
      <c r="M205" s="188"/>
      <c r="N205" s="189"/>
      <c r="O205" s="189"/>
      <c r="P205" s="189"/>
      <c r="Q205" s="189"/>
      <c r="R205" s="189"/>
      <c r="S205" s="189"/>
      <c r="T205" s="190"/>
      <c r="AT205" s="191" t="s">
        <v>220</v>
      </c>
      <c r="AU205" s="191" t="s">
        <v>85</v>
      </c>
      <c r="AV205" s="12" t="s">
        <v>85</v>
      </c>
      <c r="AW205" s="12" t="s">
        <v>37</v>
      </c>
      <c r="AX205" s="12" t="s">
        <v>83</v>
      </c>
      <c r="AY205" s="191" t="s">
        <v>215</v>
      </c>
    </row>
    <row r="206" spans="1:65" s="2" customFormat="1" ht="36" x14ac:dyDescent="0.2">
      <c r="A206" s="34"/>
      <c r="B206" s="35"/>
      <c r="C206" s="208" t="s">
        <v>479</v>
      </c>
      <c r="D206" s="208" t="s">
        <v>366</v>
      </c>
      <c r="E206" s="209" t="s">
        <v>466</v>
      </c>
      <c r="F206" s="210" t="s">
        <v>467</v>
      </c>
      <c r="G206" s="211" t="s">
        <v>347</v>
      </c>
      <c r="H206" s="212">
        <v>150</v>
      </c>
      <c r="I206" s="213"/>
      <c r="J206" s="214">
        <f>ROUND(I206*H206,2)</f>
        <v>0</v>
      </c>
      <c r="K206" s="210" t="s">
        <v>213</v>
      </c>
      <c r="L206" s="39"/>
      <c r="M206" s="215" t="s">
        <v>35</v>
      </c>
      <c r="N206" s="216" t="s">
        <v>47</v>
      </c>
      <c r="O206" s="64"/>
      <c r="P206" s="172">
        <f>O206*H206</f>
        <v>0</v>
      </c>
      <c r="Q206" s="172">
        <v>0</v>
      </c>
      <c r="R206" s="172">
        <f>Q206*H206</f>
        <v>0</v>
      </c>
      <c r="S206" s="172">
        <v>0</v>
      </c>
      <c r="T206" s="173">
        <f>S206*H206</f>
        <v>0</v>
      </c>
      <c r="U206" s="34"/>
      <c r="V206" s="34"/>
      <c r="W206" s="34"/>
      <c r="X206" s="34"/>
      <c r="Y206" s="34"/>
      <c r="Z206" s="34"/>
      <c r="AA206" s="34"/>
      <c r="AB206" s="34"/>
      <c r="AC206" s="34"/>
      <c r="AD206" s="34"/>
      <c r="AE206" s="34"/>
      <c r="AR206" s="174" t="s">
        <v>216</v>
      </c>
      <c r="AT206" s="174" t="s">
        <v>366</v>
      </c>
      <c r="AU206" s="174" t="s">
        <v>85</v>
      </c>
      <c r="AY206" s="17" t="s">
        <v>215</v>
      </c>
      <c r="BE206" s="175">
        <f>IF(N206="základní",J206,0)</f>
        <v>0</v>
      </c>
      <c r="BF206" s="175">
        <f>IF(N206="snížená",J206,0)</f>
        <v>0</v>
      </c>
      <c r="BG206" s="175">
        <f>IF(N206="zákl. přenesená",J206,0)</f>
        <v>0</v>
      </c>
      <c r="BH206" s="175">
        <f>IF(N206="sníž. přenesená",J206,0)</f>
        <v>0</v>
      </c>
      <c r="BI206" s="175">
        <f>IF(N206="nulová",J206,0)</f>
        <v>0</v>
      </c>
      <c r="BJ206" s="17" t="s">
        <v>83</v>
      </c>
      <c r="BK206" s="175">
        <f>ROUND(I206*H206,2)</f>
        <v>0</v>
      </c>
      <c r="BL206" s="17" t="s">
        <v>216</v>
      </c>
      <c r="BM206" s="174" t="s">
        <v>468</v>
      </c>
    </row>
    <row r="207" spans="1:65" s="12" customFormat="1" x14ac:dyDescent="0.2">
      <c r="B207" s="181"/>
      <c r="C207" s="182"/>
      <c r="D207" s="176" t="s">
        <v>220</v>
      </c>
      <c r="E207" s="183" t="s">
        <v>35</v>
      </c>
      <c r="F207" s="184" t="s">
        <v>469</v>
      </c>
      <c r="G207" s="182"/>
      <c r="H207" s="185">
        <v>150</v>
      </c>
      <c r="I207" s="186"/>
      <c r="J207" s="182"/>
      <c r="K207" s="182"/>
      <c r="L207" s="187"/>
      <c r="M207" s="188"/>
      <c r="N207" s="189"/>
      <c r="O207" s="189"/>
      <c r="P207" s="189"/>
      <c r="Q207" s="189"/>
      <c r="R207" s="189"/>
      <c r="S207" s="189"/>
      <c r="T207" s="190"/>
      <c r="AT207" s="191" t="s">
        <v>220</v>
      </c>
      <c r="AU207" s="191" t="s">
        <v>85</v>
      </c>
      <c r="AV207" s="12" t="s">
        <v>85</v>
      </c>
      <c r="AW207" s="12" t="s">
        <v>37</v>
      </c>
      <c r="AX207" s="12" t="s">
        <v>83</v>
      </c>
      <c r="AY207" s="191" t="s">
        <v>215</v>
      </c>
    </row>
    <row r="208" spans="1:65" s="2" customFormat="1" ht="36" x14ac:dyDescent="0.2">
      <c r="A208" s="34"/>
      <c r="B208" s="35"/>
      <c r="C208" s="208" t="s">
        <v>484</v>
      </c>
      <c r="D208" s="208" t="s">
        <v>366</v>
      </c>
      <c r="E208" s="209" t="s">
        <v>471</v>
      </c>
      <c r="F208" s="210" t="s">
        <v>472</v>
      </c>
      <c r="G208" s="211" t="s">
        <v>381</v>
      </c>
      <c r="H208" s="212">
        <v>12</v>
      </c>
      <c r="I208" s="213"/>
      <c r="J208" s="214">
        <f>ROUND(I208*H208,2)</f>
        <v>0</v>
      </c>
      <c r="K208" s="210" t="s">
        <v>213</v>
      </c>
      <c r="L208" s="39"/>
      <c r="M208" s="215" t="s">
        <v>35</v>
      </c>
      <c r="N208" s="216" t="s">
        <v>47</v>
      </c>
      <c r="O208" s="64"/>
      <c r="P208" s="172">
        <f>O208*H208</f>
        <v>0</v>
      </c>
      <c r="Q208" s="172">
        <v>0</v>
      </c>
      <c r="R208" s="172">
        <f>Q208*H208</f>
        <v>0</v>
      </c>
      <c r="S208" s="172">
        <v>0</v>
      </c>
      <c r="T208" s="173">
        <f>S208*H208</f>
        <v>0</v>
      </c>
      <c r="U208" s="34"/>
      <c r="V208" s="34"/>
      <c r="W208" s="34"/>
      <c r="X208" s="34"/>
      <c r="Y208" s="34"/>
      <c r="Z208" s="34"/>
      <c r="AA208" s="34"/>
      <c r="AB208" s="34"/>
      <c r="AC208" s="34"/>
      <c r="AD208" s="34"/>
      <c r="AE208" s="34"/>
      <c r="AR208" s="174" t="s">
        <v>216</v>
      </c>
      <c r="AT208" s="174" t="s">
        <v>366</v>
      </c>
      <c r="AU208" s="174" t="s">
        <v>85</v>
      </c>
      <c r="AY208" s="17" t="s">
        <v>215</v>
      </c>
      <c r="BE208" s="175">
        <f>IF(N208="základní",J208,0)</f>
        <v>0</v>
      </c>
      <c r="BF208" s="175">
        <f>IF(N208="snížená",J208,0)</f>
        <v>0</v>
      </c>
      <c r="BG208" s="175">
        <f>IF(N208="zákl. přenesená",J208,0)</f>
        <v>0</v>
      </c>
      <c r="BH208" s="175">
        <f>IF(N208="sníž. přenesená",J208,0)</f>
        <v>0</v>
      </c>
      <c r="BI208" s="175">
        <f>IF(N208="nulová",J208,0)</f>
        <v>0</v>
      </c>
      <c r="BJ208" s="17" t="s">
        <v>83</v>
      </c>
      <c r="BK208" s="175">
        <f>ROUND(I208*H208,2)</f>
        <v>0</v>
      </c>
      <c r="BL208" s="17" t="s">
        <v>216</v>
      </c>
      <c r="BM208" s="174" t="s">
        <v>473</v>
      </c>
    </row>
    <row r="209" spans="1:65" s="12" customFormat="1" x14ac:dyDescent="0.2">
      <c r="B209" s="181"/>
      <c r="C209" s="182"/>
      <c r="D209" s="176" t="s">
        <v>220</v>
      </c>
      <c r="E209" s="183" t="s">
        <v>35</v>
      </c>
      <c r="F209" s="184" t="s">
        <v>474</v>
      </c>
      <c r="G209" s="182"/>
      <c r="H209" s="185">
        <v>12</v>
      </c>
      <c r="I209" s="186"/>
      <c r="J209" s="182"/>
      <c r="K209" s="182"/>
      <c r="L209" s="187"/>
      <c r="M209" s="188"/>
      <c r="N209" s="189"/>
      <c r="O209" s="189"/>
      <c r="P209" s="189"/>
      <c r="Q209" s="189"/>
      <c r="R209" s="189"/>
      <c r="S209" s="189"/>
      <c r="T209" s="190"/>
      <c r="AT209" s="191" t="s">
        <v>220</v>
      </c>
      <c r="AU209" s="191" t="s">
        <v>85</v>
      </c>
      <c r="AV209" s="12" t="s">
        <v>85</v>
      </c>
      <c r="AW209" s="12" t="s">
        <v>37</v>
      </c>
      <c r="AX209" s="12" t="s">
        <v>83</v>
      </c>
      <c r="AY209" s="191" t="s">
        <v>215</v>
      </c>
    </row>
    <row r="210" spans="1:65" s="2" customFormat="1" ht="36" x14ac:dyDescent="0.2">
      <c r="A210" s="34"/>
      <c r="B210" s="35"/>
      <c r="C210" s="208" t="s">
        <v>492</v>
      </c>
      <c r="D210" s="208" t="s">
        <v>366</v>
      </c>
      <c r="E210" s="209" t="s">
        <v>476</v>
      </c>
      <c r="F210" s="210" t="s">
        <v>477</v>
      </c>
      <c r="G210" s="211" t="s">
        <v>347</v>
      </c>
      <c r="H210" s="212">
        <v>150</v>
      </c>
      <c r="I210" s="213"/>
      <c r="J210" s="214">
        <f>ROUND(I210*H210,2)</f>
        <v>0</v>
      </c>
      <c r="K210" s="210" t="s">
        <v>213</v>
      </c>
      <c r="L210" s="39"/>
      <c r="M210" s="215" t="s">
        <v>35</v>
      </c>
      <c r="N210" s="216" t="s">
        <v>47</v>
      </c>
      <c r="O210" s="64"/>
      <c r="P210" s="172">
        <f>O210*H210</f>
        <v>0</v>
      </c>
      <c r="Q210" s="172">
        <v>0</v>
      </c>
      <c r="R210" s="172">
        <f>Q210*H210</f>
        <v>0</v>
      </c>
      <c r="S210" s="172">
        <v>0</v>
      </c>
      <c r="T210" s="173">
        <f>S210*H210</f>
        <v>0</v>
      </c>
      <c r="U210" s="34"/>
      <c r="V210" s="34"/>
      <c r="W210" s="34"/>
      <c r="X210" s="34"/>
      <c r="Y210" s="34"/>
      <c r="Z210" s="34"/>
      <c r="AA210" s="34"/>
      <c r="AB210" s="34"/>
      <c r="AC210" s="34"/>
      <c r="AD210" s="34"/>
      <c r="AE210" s="34"/>
      <c r="AR210" s="174" t="s">
        <v>216</v>
      </c>
      <c r="AT210" s="174" t="s">
        <v>366</v>
      </c>
      <c r="AU210" s="174" t="s">
        <v>85</v>
      </c>
      <c r="AY210" s="17" t="s">
        <v>215</v>
      </c>
      <c r="BE210" s="175">
        <f>IF(N210="základní",J210,0)</f>
        <v>0</v>
      </c>
      <c r="BF210" s="175">
        <f>IF(N210="snížená",J210,0)</f>
        <v>0</v>
      </c>
      <c r="BG210" s="175">
        <f>IF(N210="zákl. přenesená",J210,0)</f>
        <v>0</v>
      </c>
      <c r="BH210" s="175">
        <f>IF(N210="sníž. přenesená",J210,0)</f>
        <v>0</v>
      </c>
      <c r="BI210" s="175">
        <f>IF(N210="nulová",J210,0)</f>
        <v>0</v>
      </c>
      <c r="BJ210" s="17" t="s">
        <v>83</v>
      </c>
      <c r="BK210" s="175">
        <f>ROUND(I210*H210,2)</f>
        <v>0</v>
      </c>
      <c r="BL210" s="17" t="s">
        <v>216</v>
      </c>
      <c r="BM210" s="174" t="s">
        <v>478</v>
      </c>
    </row>
    <row r="211" spans="1:65" s="12" customFormat="1" x14ac:dyDescent="0.2">
      <c r="B211" s="181"/>
      <c r="C211" s="182"/>
      <c r="D211" s="176" t="s">
        <v>220</v>
      </c>
      <c r="E211" s="183" t="s">
        <v>35</v>
      </c>
      <c r="F211" s="184" t="s">
        <v>469</v>
      </c>
      <c r="G211" s="182"/>
      <c r="H211" s="185">
        <v>150</v>
      </c>
      <c r="I211" s="186"/>
      <c r="J211" s="182"/>
      <c r="K211" s="182"/>
      <c r="L211" s="187"/>
      <c r="M211" s="188"/>
      <c r="N211" s="189"/>
      <c r="O211" s="189"/>
      <c r="P211" s="189"/>
      <c r="Q211" s="189"/>
      <c r="R211" s="189"/>
      <c r="S211" s="189"/>
      <c r="T211" s="190"/>
      <c r="AT211" s="191" t="s">
        <v>220</v>
      </c>
      <c r="AU211" s="191" t="s">
        <v>85</v>
      </c>
      <c r="AV211" s="12" t="s">
        <v>85</v>
      </c>
      <c r="AW211" s="12" t="s">
        <v>37</v>
      </c>
      <c r="AX211" s="12" t="s">
        <v>83</v>
      </c>
      <c r="AY211" s="191" t="s">
        <v>215</v>
      </c>
    </row>
    <row r="212" spans="1:65" s="2" customFormat="1" ht="24" x14ac:dyDescent="0.2">
      <c r="A212" s="34"/>
      <c r="B212" s="35"/>
      <c r="C212" s="208" t="s">
        <v>496</v>
      </c>
      <c r="D212" s="208" t="s">
        <v>366</v>
      </c>
      <c r="E212" s="209" t="s">
        <v>666</v>
      </c>
      <c r="F212" s="210" t="s">
        <v>667</v>
      </c>
      <c r="G212" s="211" t="s">
        <v>212</v>
      </c>
      <c r="H212" s="212">
        <v>55</v>
      </c>
      <c r="I212" s="213"/>
      <c r="J212" s="214">
        <f>ROUND(I212*H212,2)</f>
        <v>0</v>
      </c>
      <c r="K212" s="210" t="s">
        <v>213</v>
      </c>
      <c r="L212" s="39"/>
      <c r="M212" s="215" t="s">
        <v>35</v>
      </c>
      <c r="N212" s="216" t="s">
        <v>47</v>
      </c>
      <c r="O212" s="64"/>
      <c r="P212" s="172">
        <f>O212*H212</f>
        <v>0</v>
      </c>
      <c r="Q212" s="172">
        <v>0</v>
      </c>
      <c r="R212" s="172">
        <f>Q212*H212</f>
        <v>0</v>
      </c>
      <c r="S212" s="172">
        <v>0</v>
      </c>
      <c r="T212" s="173">
        <f>S212*H212</f>
        <v>0</v>
      </c>
      <c r="U212" s="34"/>
      <c r="V212" s="34"/>
      <c r="W212" s="34"/>
      <c r="X212" s="34"/>
      <c r="Y212" s="34"/>
      <c r="Z212" s="34"/>
      <c r="AA212" s="34"/>
      <c r="AB212" s="34"/>
      <c r="AC212" s="34"/>
      <c r="AD212" s="34"/>
      <c r="AE212" s="34"/>
      <c r="AR212" s="174" t="s">
        <v>216</v>
      </c>
      <c r="AT212" s="174" t="s">
        <v>366</v>
      </c>
      <c r="AU212" s="174" t="s">
        <v>85</v>
      </c>
      <c r="AY212" s="17" t="s">
        <v>215</v>
      </c>
      <c r="BE212" s="175">
        <f>IF(N212="základní",J212,0)</f>
        <v>0</v>
      </c>
      <c r="BF212" s="175">
        <f>IF(N212="snížená",J212,0)</f>
        <v>0</v>
      </c>
      <c r="BG212" s="175">
        <f>IF(N212="zákl. přenesená",J212,0)</f>
        <v>0</v>
      </c>
      <c r="BH212" s="175">
        <f>IF(N212="sníž. přenesená",J212,0)</f>
        <v>0</v>
      </c>
      <c r="BI212" s="175">
        <f>IF(N212="nulová",J212,0)</f>
        <v>0</v>
      </c>
      <c r="BJ212" s="17" t="s">
        <v>83</v>
      </c>
      <c r="BK212" s="175">
        <f>ROUND(I212*H212,2)</f>
        <v>0</v>
      </c>
      <c r="BL212" s="17" t="s">
        <v>216</v>
      </c>
      <c r="BM212" s="174" t="s">
        <v>668</v>
      </c>
    </row>
    <row r="213" spans="1:65" s="12" customFormat="1" x14ac:dyDescent="0.2">
      <c r="B213" s="181"/>
      <c r="C213" s="182"/>
      <c r="D213" s="176" t="s">
        <v>220</v>
      </c>
      <c r="E213" s="183" t="s">
        <v>35</v>
      </c>
      <c r="F213" s="184" t="s">
        <v>669</v>
      </c>
      <c r="G213" s="182"/>
      <c r="H213" s="185">
        <v>55</v>
      </c>
      <c r="I213" s="186"/>
      <c r="J213" s="182"/>
      <c r="K213" s="182"/>
      <c r="L213" s="187"/>
      <c r="M213" s="188"/>
      <c r="N213" s="189"/>
      <c r="O213" s="189"/>
      <c r="P213" s="189"/>
      <c r="Q213" s="189"/>
      <c r="R213" s="189"/>
      <c r="S213" s="189"/>
      <c r="T213" s="190"/>
      <c r="AT213" s="191" t="s">
        <v>220</v>
      </c>
      <c r="AU213" s="191" t="s">
        <v>85</v>
      </c>
      <c r="AV213" s="12" t="s">
        <v>85</v>
      </c>
      <c r="AW213" s="12" t="s">
        <v>37</v>
      </c>
      <c r="AX213" s="12" t="s">
        <v>83</v>
      </c>
      <c r="AY213" s="191" t="s">
        <v>215</v>
      </c>
    </row>
    <row r="214" spans="1:65" s="2" customFormat="1" ht="24" x14ac:dyDescent="0.2">
      <c r="A214" s="34"/>
      <c r="B214" s="35"/>
      <c r="C214" s="208" t="s">
        <v>500</v>
      </c>
      <c r="D214" s="208" t="s">
        <v>366</v>
      </c>
      <c r="E214" s="209" t="s">
        <v>480</v>
      </c>
      <c r="F214" s="210" t="s">
        <v>481</v>
      </c>
      <c r="G214" s="211" t="s">
        <v>353</v>
      </c>
      <c r="H214" s="212">
        <v>0.98199999999999998</v>
      </c>
      <c r="I214" s="213"/>
      <c r="J214" s="214">
        <f>ROUND(I214*H214,2)</f>
        <v>0</v>
      </c>
      <c r="K214" s="210" t="s">
        <v>213</v>
      </c>
      <c r="L214" s="39"/>
      <c r="M214" s="215" t="s">
        <v>35</v>
      </c>
      <c r="N214" s="216" t="s">
        <v>47</v>
      </c>
      <c r="O214" s="64"/>
      <c r="P214" s="172">
        <f>O214*H214</f>
        <v>0</v>
      </c>
      <c r="Q214" s="172">
        <v>0</v>
      </c>
      <c r="R214" s="172">
        <f>Q214*H214</f>
        <v>0</v>
      </c>
      <c r="S214" s="172">
        <v>0</v>
      </c>
      <c r="T214" s="173">
        <f>S214*H214</f>
        <v>0</v>
      </c>
      <c r="U214" s="34"/>
      <c r="V214" s="34"/>
      <c r="W214" s="34"/>
      <c r="X214" s="34"/>
      <c r="Y214" s="34"/>
      <c r="Z214" s="34"/>
      <c r="AA214" s="34"/>
      <c r="AB214" s="34"/>
      <c r="AC214" s="34"/>
      <c r="AD214" s="34"/>
      <c r="AE214" s="34"/>
      <c r="AR214" s="174" t="s">
        <v>216</v>
      </c>
      <c r="AT214" s="174" t="s">
        <v>366</v>
      </c>
      <c r="AU214" s="174" t="s">
        <v>85</v>
      </c>
      <c r="AY214" s="17" t="s">
        <v>215</v>
      </c>
      <c r="BE214" s="175">
        <f>IF(N214="základní",J214,0)</f>
        <v>0</v>
      </c>
      <c r="BF214" s="175">
        <f>IF(N214="snížená",J214,0)</f>
        <v>0</v>
      </c>
      <c r="BG214" s="175">
        <f>IF(N214="zákl. přenesená",J214,0)</f>
        <v>0</v>
      </c>
      <c r="BH214" s="175">
        <f>IF(N214="sníž. přenesená",J214,0)</f>
        <v>0</v>
      </c>
      <c r="BI214" s="175">
        <f>IF(N214="nulová",J214,0)</f>
        <v>0</v>
      </c>
      <c r="BJ214" s="17" t="s">
        <v>83</v>
      </c>
      <c r="BK214" s="175">
        <f>ROUND(I214*H214,2)</f>
        <v>0</v>
      </c>
      <c r="BL214" s="17" t="s">
        <v>216</v>
      </c>
      <c r="BM214" s="174" t="s">
        <v>482</v>
      </c>
    </row>
    <row r="215" spans="1:65" s="12" customFormat="1" x14ac:dyDescent="0.2">
      <c r="B215" s="181"/>
      <c r="C215" s="182"/>
      <c r="D215" s="176" t="s">
        <v>220</v>
      </c>
      <c r="E215" s="183" t="s">
        <v>35</v>
      </c>
      <c r="F215" s="184" t="s">
        <v>670</v>
      </c>
      <c r="G215" s="182"/>
      <c r="H215" s="185">
        <v>0.98199999999999998</v>
      </c>
      <c r="I215" s="186"/>
      <c r="J215" s="182"/>
      <c r="K215" s="182"/>
      <c r="L215" s="187"/>
      <c r="M215" s="188"/>
      <c r="N215" s="189"/>
      <c r="O215" s="189"/>
      <c r="P215" s="189"/>
      <c r="Q215" s="189"/>
      <c r="R215" s="189"/>
      <c r="S215" s="189"/>
      <c r="T215" s="190"/>
      <c r="AT215" s="191" t="s">
        <v>220</v>
      </c>
      <c r="AU215" s="191" t="s">
        <v>85</v>
      </c>
      <c r="AV215" s="12" t="s">
        <v>85</v>
      </c>
      <c r="AW215" s="12" t="s">
        <v>37</v>
      </c>
      <c r="AX215" s="12" t="s">
        <v>83</v>
      </c>
      <c r="AY215" s="191" t="s">
        <v>215</v>
      </c>
    </row>
    <row r="216" spans="1:65" s="2" customFormat="1" ht="24" x14ac:dyDescent="0.2">
      <c r="A216" s="34"/>
      <c r="B216" s="35"/>
      <c r="C216" s="208" t="s">
        <v>504</v>
      </c>
      <c r="D216" s="208" t="s">
        <v>366</v>
      </c>
      <c r="E216" s="209" t="s">
        <v>485</v>
      </c>
      <c r="F216" s="210" t="s">
        <v>486</v>
      </c>
      <c r="G216" s="211" t="s">
        <v>353</v>
      </c>
      <c r="H216" s="212">
        <v>12.61</v>
      </c>
      <c r="I216" s="213"/>
      <c r="J216" s="214">
        <f>ROUND(I216*H216,2)</f>
        <v>0</v>
      </c>
      <c r="K216" s="210" t="s">
        <v>213</v>
      </c>
      <c r="L216" s="39"/>
      <c r="M216" s="215" t="s">
        <v>35</v>
      </c>
      <c r="N216" s="216" t="s">
        <v>47</v>
      </c>
      <c r="O216" s="64"/>
      <c r="P216" s="172">
        <f>O216*H216</f>
        <v>0</v>
      </c>
      <c r="Q216" s="172">
        <v>0</v>
      </c>
      <c r="R216" s="172">
        <f>Q216*H216</f>
        <v>0</v>
      </c>
      <c r="S216" s="172">
        <v>0</v>
      </c>
      <c r="T216" s="173">
        <f>S216*H216</f>
        <v>0</v>
      </c>
      <c r="U216" s="34"/>
      <c r="V216" s="34"/>
      <c r="W216" s="34"/>
      <c r="X216" s="34"/>
      <c r="Y216" s="34"/>
      <c r="Z216" s="34"/>
      <c r="AA216" s="34"/>
      <c r="AB216" s="34"/>
      <c r="AC216" s="34"/>
      <c r="AD216" s="34"/>
      <c r="AE216" s="34"/>
      <c r="AR216" s="174" t="s">
        <v>216</v>
      </c>
      <c r="AT216" s="174" t="s">
        <v>366</v>
      </c>
      <c r="AU216" s="174" t="s">
        <v>85</v>
      </c>
      <c r="AY216" s="17" t="s">
        <v>215</v>
      </c>
      <c r="BE216" s="175">
        <f>IF(N216="základní",J216,0)</f>
        <v>0</v>
      </c>
      <c r="BF216" s="175">
        <f>IF(N216="snížená",J216,0)</f>
        <v>0</v>
      </c>
      <c r="BG216" s="175">
        <f>IF(N216="zákl. přenesená",J216,0)</f>
        <v>0</v>
      </c>
      <c r="BH216" s="175">
        <f>IF(N216="sníž. přenesená",J216,0)</f>
        <v>0</v>
      </c>
      <c r="BI216" s="175">
        <f>IF(N216="nulová",J216,0)</f>
        <v>0</v>
      </c>
      <c r="BJ216" s="17" t="s">
        <v>83</v>
      </c>
      <c r="BK216" s="175">
        <f>ROUND(I216*H216,2)</f>
        <v>0</v>
      </c>
      <c r="BL216" s="17" t="s">
        <v>216</v>
      </c>
      <c r="BM216" s="174" t="s">
        <v>487</v>
      </c>
    </row>
    <row r="217" spans="1:65" s="2" customFormat="1" ht="19.5" x14ac:dyDescent="0.2">
      <c r="A217" s="34"/>
      <c r="B217" s="35"/>
      <c r="C217" s="36"/>
      <c r="D217" s="176" t="s">
        <v>218</v>
      </c>
      <c r="E217" s="36"/>
      <c r="F217" s="177" t="s">
        <v>488</v>
      </c>
      <c r="G217" s="36"/>
      <c r="H217" s="36"/>
      <c r="I217" s="178"/>
      <c r="J217" s="36"/>
      <c r="K217" s="36"/>
      <c r="L217" s="39"/>
      <c r="M217" s="179"/>
      <c r="N217" s="180"/>
      <c r="O217" s="64"/>
      <c r="P217" s="64"/>
      <c r="Q217" s="64"/>
      <c r="R217" s="64"/>
      <c r="S217" s="64"/>
      <c r="T217" s="65"/>
      <c r="U217" s="34"/>
      <c r="V217" s="34"/>
      <c r="W217" s="34"/>
      <c r="X217" s="34"/>
      <c r="Y217" s="34"/>
      <c r="Z217" s="34"/>
      <c r="AA217" s="34"/>
      <c r="AB217" s="34"/>
      <c r="AC217" s="34"/>
      <c r="AD217" s="34"/>
      <c r="AE217" s="34"/>
      <c r="AT217" s="17" t="s">
        <v>218</v>
      </c>
      <c r="AU217" s="17" t="s">
        <v>85</v>
      </c>
    </row>
    <row r="218" spans="1:65" s="12" customFormat="1" x14ac:dyDescent="0.2">
      <c r="B218" s="181"/>
      <c r="C218" s="182"/>
      <c r="D218" s="176" t="s">
        <v>220</v>
      </c>
      <c r="E218" s="183" t="s">
        <v>35</v>
      </c>
      <c r="F218" s="184" t="s">
        <v>671</v>
      </c>
      <c r="G218" s="182"/>
      <c r="H218" s="185">
        <v>12.61</v>
      </c>
      <c r="I218" s="186"/>
      <c r="J218" s="182"/>
      <c r="K218" s="182"/>
      <c r="L218" s="187"/>
      <c r="M218" s="188"/>
      <c r="N218" s="189"/>
      <c r="O218" s="189"/>
      <c r="P218" s="189"/>
      <c r="Q218" s="189"/>
      <c r="R218" s="189"/>
      <c r="S218" s="189"/>
      <c r="T218" s="190"/>
      <c r="AT218" s="191" t="s">
        <v>220</v>
      </c>
      <c r="AU218" s="191" t="s">
        <v>85</v>
      </c>
      <c r="AV218" s="12" t="s">
        <v>85</v>
      </c>
      <c r="AW218" s="12" t="s">
        <v>37</v>
      </c>
      <c r="AX218" s="12" t="s">
        <v>83</v>
      </c>
      <c r="AY218" s="191" t="s">
        <v>215</v>
      </c>
    </row>
    <row r="219" spans="1:65" s="13" customFormat="1" ht="25.9" customHeight="1" x14ac:dyDescent="0.2">
      <c r="B219" s="192"/>
      <c r="C219" s="193"/>
      <c r="D219" s="194" t="s">
        <v>75</v>
      </c>
      <c r="E219" s="195" t="s">
        <v>490</v>
      </c>
      <c r="F219" s="195" t="s">
        <v>491</v>
      </c>
      <c r="G219" s="193"/>
      <c r="H219" s="193"/>
      <c r="I219" s="196"/>
      <c r="J219" s="197">
        <f>BK219</f>
        <v>0</v>
      </c>
      <c r="K219" s="193"/>
      <c r="L219" s="198"/>
      <c r="M219" s="199"/>
      <c r="N219" s="200"/>
      <c r="O219" s="200"/>
      <c r="P219" s="201">
        <f>SUM(P220:P272)</f>
        <v>0</v>
      </c>
      <c r="Q219" s="200"/>
      <c r="R219" s="201">
        <f>SUM(R220:R272)</f>
        <v>0</v>
      </c>
      <c r="S219" s="200"/>
      <c r="T219" s="202">
        <f>SUM(T220:T272)</f>
        <v>0</v>
      </c>
      <c r="AR219" s="203" t="s">
        <v>216</v>
      </c>
      <c r="AT219" s="204" t="s">
        <v>75</v>
      </c>
      <c r="AU219" s="204" t="s">
        <v>76</v>
      </c>
      <c r="AY219" s="203" t="s">
        <v>215</v>
      </c>
      <c r="BK219" s="205">
        <f>SUM(BK220:BK272)</f>
        <v>0</v>
      </c>
    </row>
    <row r="220" spans="1:65" s="2" customFormat="1" ht="16.5" customHeight="1" x14ac:dyDescent="0.2">
      <c r="A220" s="34"/>
      <c r="B220" s="35"/>
      <c r="C220" s="208" t="s">
        <v>508</v>
      </c>
      <c r="D220" s="208" t="s">
        <v>366</v>
      </c>
      <c r="E220" s="209" t="s">
        <v>493</v>
      </c>
      <c r="F220" s="210" t="s">
        <v>494</v>
      </c>
      <c r="G220" s="211" t="s">
        <v>212</v>
      </c>
      <c r="H220" s="212">
        <v>1</v>
      </c>
      <c r="I220" s="213"/>
      <c r="J220" s="214">
        <f t="shared" ref="J220:J230" si="0">ROUND(I220*H220,2)</f>
        <v>0</v>
      </c>
      <c r="K220" s="210" t="s">
        <v>213</v>
      </c>
      <c r="L220" s="39"/>
      <c r="M220" s="215" t="s">
        <v>35</v>
      </c>
      <c r="N220" s="216" t="s">
        <v>47</v>
      </c>
      <c r="O220" s="64"/>
      <c r="P220" s="172">
        <f t="shared" ref="P220:P230" si="1">O220*H220</f>
        <v>0</v>
      </c>
      <c r="Q220" s="172">
        <v>0</v>
      </c>
      <c r="R220" s="172">
        <f t="shared" ref="R220:R230" si="2">Q220*H220</f>
        <v>0</v>
      </c>
      <c r="S220" s="172">
        <v>0</v>
      </c>
      <c r="T220" s="173">
        <f t="shared" ref="T220:T230" si="3">S220*H220</f>
        <v>0</v>
      </c>
      <c r="U220" s="34"/>
      <c r="V220" s="34"/>
      <c r="W220" s="34"/>
      <c r="X220" s="34"/>
      <c r="Y220" s="34"/>
      <c r="Z220" s="34"/>
      <c r="AA220" s="34"/>
      <c r="AB220" s="34"/>
      <c r="AC220" s="34"/>
      <c r="AD220" s="34"/>
      <c r="AE220" s="34"/>
      <c r="AR220" s="174" t="s">
        <v>369</v>
      </c>
      <c r="AT220" s="174" t="s">
        <v>366</v>
      </c>
      <c r="AU220" s="174" t="s">
        <v>83</v>
      </c>
      <c r="AY220" s="17" t="s">
        <v>215</v>
      </c>
      <c r="BE220" s="175">
        <f t="shared" ref="BE220:BE230" si="4">IF(N220="základní",J220,0)</f>
        <v>0</v>
      </c>
      <c r="BF220" s="175">
        <f t="shared" ref="BF220:BF230" si="5">IF(N220="snížená",J220,0)</f>
        <v>0</v>
      </c>
      <c r="BG220" s="175">
        <f t="shared" ref="BG220:BG230" si="6">IF(N220="zákl. přenesená",J220,0)</f>
        <v>0</v>
      </c>
      <c r="BH220" s="175">
        <f t="shared" ref="BH220:BH230" si="7">IF(N220="sníž. přenesená",J220,0)</f>
        <v>0</v>
      </c>
      <c r="BI220" s="175">
        <f t="shared" ref="BI220:BI230" si="8">IF(N220="nulová",J220,0)</f>
        <v>0</v>
      </c>
      <c r="BJ220" s="17" t="s">
        <v>83</v>
      </c>
      <c r="BK220" s="175">
        <f t="shared" ref="BK220:BK230" si="9">ROUND(I220*H220,2)</f>
        <v>0</v>
      </c>
      <c r="BL220" s="17" t="s">
        <v>369</v>
      </c>
      <c r="BM220" s="174" t="s">
        <v>495</v>
      </c>
    </row>
    <row r="221" spans="1:65" s="2" customFormat="1" ht="24" x14ac:dyDescent="0.2">
      <c r="A221" s="34"/>
      <c r="B221" s="35"/>
      <c r="C221" s="208" t="s">
        <v>512</v>
      </c>
      <c r="D221" s="208" t="s">
        <v>366</v>
      </c>
      <c r="E221" s="209" t="s">
        <v>497</v>
      </c>
      <c r="F221" s="210" t="s">
        <v>498</v>
      </c>
      <c r="G221" s="211" t="s">
        <v>212</v>
      </c>
      <c r="H221" s="212">
        <v>1</v>
      </c>
      <c r="I221" s="213"/>
      <c r="J221" s="214">
        <f t="shared" si="0"/>
        <v>0</v>
      </c>
      <c r="K221" s="210" t="s">
        <v>213</v>
      </c>
      <c r="L221" s="39"/>
      <c r="M221" s="215" t="s">
        <v>35</v>
      </c>
      <c r="N221" s="216" t="s">
        <v>47</v>
      </c>
      <c r="O221" s="64"/>
      <c r="P221" s="172">
        <f t="shared" si="1"/>
        <v>0</v>
      </c>
      <c r="Q221" s="172">
        <v>0</v>
      </c>
      <c r="R221" s="172">
        <f t="shared" si="2"/>
        <v>0</v>
      </c>
      <c r="S221" s="172">
        <v>0</v>
      </c>
      <c r="T221" s="173">
        <f t="shared" si="3"/>
        <v>0</v>
      </c>
      <c r="U221" s="34"/>
      <c r="V221" s="34"/>
      <c r="W221" s="34"/>
      <c r="X221" s="34"/>
      <c r="Y221" s="34"/>
      <c r="Z221" s="34"/>
      <c r="AA221" s="34"/>
      <c r="AB221" s="34"/>
      <c r="AC221" s="34"/>
      <c r="AD221" s="34"/>
      <c r="AE221" s="34"/>
      <c r="AR221" s="174" t="s">
        <v>369</v>
      </c>
      <c r="AT221" s="174" t="s">
        <v>366</v>
      </c>
      <c r="AU221" s="174" t="s">
        <v>83</v>
      </c>
      <c r="AY221" s="17" t="s">
        <v>215</v>
      </c>
      <c r="BE221" s="175">
        <f t="shared" si="4"/>
        <v>0</v>
      </c>
      <c r="BF221" s="175">
        <f t="shared" si="5"/>
        <v>0</v>
      </c>
      <c r="BG221" s="175">
        <f t="shared" si="6"/>
        <v>0</v>
      </c>
      <c r="BH221" s="175">
        <f t="shared" si="7"/>
        <v>0</v>
      </c>
      <c r="BI221" s="175">
        <f t="shared" si="8"/>
        <v>0</v>
      </c>
      <c r="BJ221" s="17" t="s">
        <v>83</v>
      </c>
      <c r="BK221" s="175">
        <f t="shared" si="9"/>
        <v>0</v>
      </c>
      <c r="BL221" s="17" t="s">
        <v>369</v>
      </c>
      <c r="BM221" s="174" t="s">
        <v>499</v>
      </c>
    </row>
    <row r="222" spans="1:65" s="2" customFormat="1" ht="16.5" customHeight="1" x14ac:dyDescent="0.2">
      <c r="A222" s="34"/>
      <c r="B222" s="35"/>
      <c r="C222" s="208" t="s">
        <v>516</v>
      </c>
      <c r="D222" s="208" t="s">
        <v>366</v>
      </c>
      <c r="E222" s="209" t="s">
        <v>501</v>
      </c>
      <c r="F222" s="210" t="s">
        <v>502</v>
      </c>
      <c r="G222" s="211" t="s">
        <v>212</v>
      </c>
      <c r="H222" s="212">
        <v>1</v>
      </c>
      <c r="I222" s="213"/>
      <c r="J222" s="214">
        <f t="shared" si="0"/>
        <v>0</v>
      </c>
      <c r="K222" s="210" t="s">
        <v>213</v>
      </c>
      <c r="L222" s="39"/>
      <c r="M222" s="215" t="s">
        <v>35</v>
      </c>
      <c r="N222" s="216" t="s">
        <v>47</v>
      </c>
      <c r="O222" s="64"/>
      <c r="P222" s="172">
        <f t="shared" si="1"/>
        <v>0</v>
      </c>
      <c r="Q222" s="172">
        <v>0</v>
      </c>
      <c r="R222" s="172">
        <f t="shared" si="2"/>
        <v>0</v>
      </c>
      <c r="S222" s="172">
        <v>0</v>
      </c>
      <c r="T222" s="173">
        <f t="shared" si="3"/>
        <v>0</v>
      </c>
      <c r="U222" s="34"/>
      <c r="V222" s="34"/>
      <c r="W222" s="34"/>
      <c r="X222" s="34"/>
      <c r="Y222" s="34"/>
      <c r="Z222" s="34"/>
      <c r="AA222" s="34"/>
      <c r="AB222" s="34"/>
      <c r="AC222" s="34"/>
      <c r="AD222" s="34"/>
      <c r="AE222" s="34"/>
      <c r="AR222" s="174" t="s">
        <v>369</v>
      </c>
      <c r="AT222" s="174" t="s">
        <v>366</v>
      </c>
      <c r="AU222" s="174" t="s">
        <v>83</v>
      </c>
      <c r="AY222" s="17" t="s">
        <v>215</v>
      </c>
      <c r="BE222" s="175">
        <f t="shared" si="4"/>
        <v>0</v>
      </c>
      <c r="BF222" s="175">
        <f t="shared" si="5"/>
        <v>0</v>
      </c>
      <c r="BG222" s="175">
        <f t="shared" si="6"/>
        <v>0</v>
      </c>
      <c r="BH222" s="175">
        <f t="shared" si="7"/>
        <v>0</v>
      </c>
      <c r="BI222" s="175">
        <f t="shared" si="8"/>
        <v>0</v>
      </c>
      <c r="BJ222" s="17" t="s">
        <v>83</v>
      </c>
      <c r="BK222" s="175">
        <f t="shared" si="9"/>
        <v>0</v>
      </c>
      <c r="BL222" s="17" t="s">
        <v>369</v>
      </c>
      <c r="BM222" s="174" t="s">
        <v>503</v>
      </c>
    </row>
    <row r="223" spans="1:65" s="2" customFormat="1" ht="16.5" customHeight="1" x14ac:dyDescent="0.2">
      <c r="A223" s="34"/>
      <c r="B223" s="35"/>
      <c r="C223" s="208" t="s">
        <v>520</v>
      </c>
      <c r="D223" s="208" t="s">
        <v>366</v>
      </c>
      <c r="E223" s="209" t="s">
        <v>505</v>
      </c>
      <c r="F223" s="210" t="s">
        <v>506</v>
      </c>
      <c r="G223" s="211" t="s">
        <v>212</v>
      </c>
      <c r="H223" s="212">
        <v>1</v>
      </c>
      <c r="I223" s="213"/>
      <c r="J223" s="214">
        <f t="shared" si="0"/>
        <v>0</v>
      </c>
      <c r="K223" s="210" t="s">
        <v>213</v>
      </c>
      <c r="L223" s="39"/>
      <c r="M223" s="215" t="s">
        <v>35</v>
      </c>
      <c r="N223" s="216" t="s">
        <v>47</v>
      </c>
      <c r="O223" s="64"/>
      <c r="P223" s="172">
        <f t="shared" si="1"/>
        <v>0</v>
      </c>
      <c r="Q223" s="172">
        <v>0</v>
      </c>
      <c r="R223" s="172">
        <f t="shared" si="2"/>
        <v>0</v>
      </c>
      <c r="S223" s="172">
        <v>0</v>
      </c>
      <c r="T223" s="173">
        <f t="shared" si="3"/>
        <v>0</v>
      </c>
      <c r="U223" s="34"/>
      <c r="V223" s="34"/>
      <c r="W223" s="34"/>
      <c r="X223" s="34"/>
      <c r="Y223" s="34"/>
      <c r="Z223" s="34"/>
      <c r="AA223" s="34"/>
      <c r="AB223" s="34"/>
      <c r="AC223" s="34"/>
      <c r="AD223" s="34"/>
      <c r="AE223" s="34"/>
      <c r="AR223" s="174" t="s">
        <v>369</v>
      </c>
      <c r="AT223" s="174" t="s">
        <v>366</v>
      </c>
      <c r="AU223" s="174" t="s">
        <v>83</v>
      </c>
      <c r="AY223" s="17" t="s">
        <v>215</v>
      </c>
      <c r="BE223" s="175">
        <f t="shared" si="4"/>
        <v>0</v>
      </c>
      <c r="BF223" s="175">
        <f t="shared" si="5"/>
        <v>0</v>
      </c>
      <c r="BG223" s="175">
        <f t="shared" si="6"/>
        <v>0</v>
      </c>
      <c r="BH223" s="175">
        <f t="shared" si="7"/>
        <v>0</v>
      </c>
      <c r="BI223" s="175">
        <f t="shared" si="8"/>
        <v>0</v>
      </c>
      <c r="BJ223" s="17" t="s">
        <v>83</v>
      </c>
      <c r="BK223" s="175">
        <f t="shared" si="9"/>
        <v>0</v>
      </c>
      <c r="BL223" s="17" t="s">
        <v>369</v>
      </c>
      <c r="BM223" s="174" t="s">
        <v>507</v>
      </c>
    </row>
    <row r="224" spans="1:65" s="2" customFormat="1" ht="16.5" customHeight="1" x14ac:dyDescent="0.2">
      <c r="A224" s="34"/>
      <c r="B224" s="35"/>
      <c r="C224" s="208" t="s">
        <v>524</v>
      </c>
      <c r="D224" s="208" t="s">
        <v>366</v>
      </c>
      <c r="E224" s="209" t="s">
        <v>509</v>
      </c>
      <c r="F224" s="210" t="s">
        <v>510</v>
      </c>
      <c r="G224" s="211" t="s">
        <v>212</v>
      </c>
      <c r="H224" s="212">
        <v>1</v>
      </c>
      <c r="I224" s="213"/>
      <c r="J224" s="214">
        <f t="shared" si="0"/>
        <v>0</v>
      </c>
      <c r="K224" s="210" t="s">
        <v>213</v>
      </c>
      <c r="L224" s="39"/>
      <c r="M224" s="215" t="s">
        <v>35</v>
      </c>
      <c r="N224" s="216" t="s">
        <v>47</v>
      </c>
      <c r="O224" s="64"/>
      <c r="P224" s="172">
        <f t="shared" si="1"/>
        <v>0</v>
      </c>
      <c r="Q224" s="172">
        <v>0</v>
      </c>
      <c r="R224" s="172">
        <f t="shared" si="2"/>
        <v>0</v>
      </c>
      <c r="S224" s="172">
        <v>0</v>
      </c>
      <c r="T224" s="173">
        <f t="shared" si="3"/>
        <v>0</v>
      </c>
      <c r="U224" s="34"/>
      <c r="V224" s="34"/>
      <c r="W224" s="34"/>
      <c r="X224" s="34"/>
      <c r="Y224" s="34"/>
      <c r="Z224" s="34"/>
      <c r="AA224" s="34"/>
      <c r="AB224" s="34"/>
      <c r="AC224" s="34"/>
      <c r="AD224" s="34"/>
      <c r="AE224" s="34"/>
      <c r="AR224" s="174" t="s">
        <v>369</v>
      </c>
      <c r="AT224" s="174" t="s">
        <v>366</v>
      </c>
      <c r="AU224" s="174" t="s">
        <v>83</v>
      </c>
      <c r="AY224" s="17" t="s">
        <v>215</v>
      </c>
      <c r="BE224" s="175">
        <f t="shared" si="4"/>
        <v>0</v>
      </c>
      <c r="BF224" s="175">
        <f t="shared" si="5"/>
        <v>0</v>
      </c>
      <c r="BG224" s="175">
        <f t="shared" si="6"/>
        <v>0</v>
      </c>
      <c r="BH224" s="175">
        <f t="shared" si="7"/>
        <v>0</v>
      </c>
      <c r="BI224" s="175">
        <f t="shared" si="8"/>
        <v>0</v>
      </c>
      <c r="BJ224" s="17" t="s">
        <v>83</v>
      </c>
      <c r="BK224" s="175">
        <f t="shared" si="9"/>
        <v>0</v>
      </c>
      <c r="BL224" s="17" t="s">
        <v>369</v>
      </c>
      <c r="BM224" s="174" t="s">
        <v>511</v>
      </c>
    </row>
    <row r="225" spans="1:65" s="2" customFormat="1" ht="16.5" customHeight="1" x14ac:dyDescent="0.2">
      <c r="A225" s="34"/>
      <c r="B225" s="35"/>
      <c r="C225" s="208" t="s">
        <v>528</v>
      </c>
      <c r="D225" s="208" t="s">
        <v>366</v>
      </c>
      <c r="E225" s="209" t="s">
        <v>513</v>
      </c>
      <c r="F225" s="210" t="s">
        <v>514</v>
      </c>
      <c r="G225" s="211" t="s">
        <v>212</v>
      </c>
      <c r="H225" s="212">
        <v>1</v>
      </c>
      <c r="I225" s="213"/>
      <c r="J225" s="214">
        <f t="shared" si="0"/>
        <v>0</v>
      </c>
      <c r="K225" s="210" t="s">
        <v>213</v>
      </c>
      <c r="L225" s="39"/>
      <c r="M225" s="215" t="s">
        <v>35</v>
      </c>
      <c r="N225" s="216" t="s">
        <v>47</v>
      </c>
      <c r="O225" s="64"/>
      <c r="P225" s="172">
        <f t="shared" si="1"/>
        <v>0</v>
      </c>
      <c r="Q225" s="172">
        <v>0</v>
      </c>
      <c r="R225" s="172">
        <f t="shared" si="2"/>
        <v>0</v>
      </c>
      <c r="S225" s="172">
        <v>0</v>
      </c>
      <c r="T225" s="173">
        <f t="shared" si="3"/>
        <v>0</v>
      </c>
      <c r="U225" s="34"/>
      <c r="V225" s="34"/>
      <c r="W225" s="34"/>
      <c r="X225" s="34"/>
      <c r="Y225" s="34"/>
      <c r="Z225" s="34"/>
      <c r="AA225" s="34"/>
      <c r="AB225" s="34"/>
      <c r="AC225" s="34"/>
      <c r="AD225" s="34"/>
      <c r="AE225" s="34"/>
      <c r="AR225" s="174" t="s">
        <v>369</v>
      </c>
      <c r="AT225" s="174" t="s">
        <v>366</v>
      </c>
      <c r="AU225" s="174" t="s">
        <v>83</v>
      </c>
      <c r="AY225" s="17" t="s">
        <v>215</v>
      </c>
      <c r="BE225" s="175">
        <f t="shared" si="4"/>
        <v>0</v>
      </c>
      <c r="BF225" s="175">
        <f t="shared" si="5"/>
        <v>0</v>
      </c>
      <c r="BG225" s="175">
        <f t="shared" si="6"/>
        <v>0</v>
      </c>
      <c r="BH225" s="175">
        <f t="shared" si="7"/>
        <v>0</v>
      </c>
      <c r="BI225" s="175">
        <f t="shared" si="8"/>
        <v>0</v>
      </c>
      <c r="BJ225" s="17" t="s">
        <v>83</v>
      </c>
      <c r="BK225" s="175">
        <f t="shared" si="9"/>
        <v>0</v>
      </c>
      <c r="BL225" s="17" t="s">
        <v>369</v>
      </c>
      <c r="BM225" s="174" t="s">
        <v>515</v>
      </c>
    </row>
    <row r="226" spans="1:65" s="2" customFormat="1" ht="16.5" customHeight="1" x14ac:dyDescent="0.2">
      <c r="A226" s="34"/>
      <c r="B226" s="35"/>
      <c r="C226" s="208" t="s">
        <v>532</v>
      </c>
      <c r="D226" s="208" t="s">
        <v>366</v>
      </c>
      <c r="E226" s="209" t="s">
        <v>517</v>
      </c>
      <c r="F226" s="210" t="s">
        <v>518</v>
      </c>
      <c r="G226" s="211" t="s">
        <v>212</v>
      </c>
      <c r="H226" s="212">
        <v>1</v>
      </c>
      <c r="I226" s="213"/>
      <c r="J226" s="214">
        <f t="shared" si="0"/>
        <v>0</v>
      </c>
      <c r="K226" s="210" t="s">
        <v>213</v>
      </c>
      <c r="L226" s="39"/>
      <c r="M226" s="215" t="s">
        <v>35</v>
      </c>
      <c r="N226" s="216" t="s">
        <v>47</v>
      </c>
      <c r="O226" s="64"/>
      <c r="P226" s="172">
        <f t="shared" si="1"/>
        <v>0</v>
      </c>
      <c r="Q226" s="172">
        <v>0</v>
      </c>
      <c r="R226" s="172">
        <f t="shared" si="2"/>
        <v>0</v>
      </c>
      <c r="S226" s="172">
        <v>0</v>
      </c>
      <c r="T226" s="173">
        <f t="shared" si="3"/>
        <v>0</v>
      </c>
      <c r="U226" s="34"/>
      <c r="V226" s="34"/>
      <c r="W226" s="34"/>
      <c r="X226" s="34"/>
      <c r="Y226" s="34"/>
      <c r="Z226" s="34"/>
      <c r="AA226" s="34"/>
      <c r="AB226" s="34"/>
      <c r="AC226" s="34"/>
      <c r="AD226" s="34"/>
      <c r="AE226" s="34"/>
      <c r="AR226" s="174" t="s">
        <v>369</v>
      </c>
      <c r="AT226" s="174" t="s">
        <v>366</v>
      </c>
      <c r="AU226" s="174" t="s">
        <v>83</v>
      </c>
      <c r="AY226" s="17" t="s">
        <v>215</v>
      </c>
      <c r="BE226" s="175">
        <f t="shared" si="4"/>
        <v>0</v>
      </c>
      <c r="BF226" s="175">
        <f t="shared" si="5"/>
        <v>0</v>
      </c>
      <c r="BG226" s="175">
        <f t="shared" si="6"/>
        <v>0</v>
      </c>
      <c r="BH226" s="175">
        <f t="shared" si="7"/>
        <v>0</v>
      </c>
      <c r="BI226" s="175">
        <f t="shared" si="8"/>
        <v>0</v>
      </c>
      <c r="BJ226" s="17" t="s">
        <v>83</v>
      </c>
      <c r="BK226" s="175">
        <f t="shared" si="9"/>
        <v>0</v>
      </c>
      <c r="BL226" s="17" t="s">
        <v>369</v>
      </c>
      <c r="BM226" s="174" t="s">
        <v>519</v>
      </c>
    </row>
    <row r="227" spans="1:65" s="2" customFormat="1" ht="16.5" customHeight="1" x14ac:dyDescent="0.2">
      <c r="A227" s="34"/>
      <c r="B227" s="35"/>
      <c r="C227" s="208" t="s">
        <v>536</v>
      </c>
      <c r="D227" s="208" t="s">
        <v>366</v>
      </c>
      <c r="E227" s="209" t="s">
        <v>521</v>
      </c>
      <c r="F227" s="210" t="s">
        <v>522</v>
      </c>
      <c r="G227" s="211" t="s">
        <v>212</v>
      </c>
      <c r="H227" s="212">
        <v>1</v>
      </c>
      <c r="I227" s="213"/>
      <c r="J227" s="214">
        <f t="shared" si="0"/>
        <v>0</v>
      </c>
      <c r="K227" s="210" t="s">
        <v>213</v>
      </c>
      <c r="L227" s="39"/>
      <c r="M227" s="215" t="s">
        <v>35</v>
      </c>
      <c r="N227" s="216" t="s">
        <v>47</v>
      </c>
      <c r="O227" s="64"/>
      <c r="P227" s="172">
        <f t="shared" si="1"/>
        <v>0</v>
      </c>
      <c r="Q227" s="172">
        <v>0</v>
      </c>
      <c r="R227" s="172">
        <f t="shared" si="2"/>
        <v>0</v>
      </c>
      <c r="S227" s="172">
        <v>0</v>
      </c>
      <c r="T227" s="173">
        <f t="shared" si="3"/>
        <v>0</v>
      </c>
      <c r="U227" s="34"/>
      <c r="V227" s="34"/>
      <c r="W227" s="34"/>
      <c r="X227" s="34"/>
      <c r="Y227" s="34"/>
      <c r="Z227" s="34"/>
      <c r="AA227" s="34"/>
      <c r="AB227" s="34"/>
      <c r="AC227" s="34"/>
      <c r="AD227" s="34"/>
      <c r="AE227" s="34"/>
      <c r="AR227" s="174" t="s">
        <v>369</v>
      </c>
      <c r="AT227" s="174" t="s">
        <v>366</v>
      </c>
      <c r="AU227" s="174" t="s">
        <v>83</v>
      </c>
      <c r="AY227" s="17" t="s">
        <v>215</v>
      </c>
      <c r="BE227" s="175">
        <f t="shared" si="4"/>
        <v>0</v>
      </c>
      <c r="BF227" s="175">
        <f t="shared" si="5"/>
        <v>0</v>
      </c>
      <c r="BG227" s="175">
        <f t="shared" si="6"/>
        <v>0</v>
      </c>
      <c r="BH227" s="175">
        <f t="shared" si="7"/>
        <v>0</v>
      </c>
      <c r="BI227" s="175">
        <f t="shared" si="8"/>
        <v>0</v>
      </c>
      <c r="BJ227" s="17" t="s">
        <v>83</v>
      </c>
      <c r="BK227" s="175">
        <f t="shared" si="9"/>
        <v>0</v>
      </c>
      <c r="BL227" s="17" t="s">
        <v>369</v>
      </c>
      <c r="BM227" s="174" t="s">
        <v>523</v>
      </c>
    </row>
    <row r="228" spans="1:65" s="2" customFormat="1" ht="16.5" customHeight="1" x14ac:dyDescent="0.2">
      <c r="A228" s="34"/>
      <c r="B228" s="35"/>
      <c r="C228" s="208" t="s">
        <v>540</v>
      </c>
      <c r="D228" s="208" t="s">
        <v>366</v>
      </c>
      <c r="E228" s="209" t="s">
        <v>525</v>
      </c>
      <c r="F228" s="210" t="s">
        <v>526</v>
      </c>
      <c r="G228" s="211" t="s">
        <v>212</v>
      </c>
      <c r="H228" s="212">
        <v>1</v>
      </c>
      <c r="I228" s="213"/>
      <c r="J228" s="214">
        <f t="shared" si="0"/>
        <v>0</v>
      </c>
      <c r="K228" s="210" t="s">
        <v>213</v>
      </c>
      <c r="L228" s="39"/>
      <c r="M228" s="215" t="s">
        <v>35</v>
      </c>
      <c r="N228" s="216" t="s">
        <v>47</v>
      </c>
      <c r="O228" s="64"/>
      <c r="P228" s="172">
        <f t="shared" si="1"/>
        <v>0</v>
      </c>
      <c r="Q228" s="172">
        <v>0</v>
      </c>
      <c r="R228" s="172">
        <f t="shared" si="2"/>
        <v>0</v>
      </c>
      <c r="S228" s="172">
        <v>0</v>
      </c>
      <c r="T228" s="173">
        <f t="shared" si="3"/>
        <v>0</v>
      </c>
      <c r="U228" s="34"/>
      <c r="V228" s="34"/>
      <c r="W228" s="34"/>
      <c r="X228" s="34"/>
      <c r="Y228" s="34"/>
      <c r="Z228" s="34"/>
      <c r="AA228" s="34"/>
      <c r="AB228" s="34"/>
      <c r="AC228" s="34"/>
      <c r="AD228" s="34"/>
      <c r="AE228" s="34"/>
      <c r="AR228" s="174" t="s">
        <v>369</v>
      </c>
      <c r="AT228" s="174" t="s">
        <v>366</v>
      </c>
      <c r="AU228" s="174" t="s">
        <v>83</v>
      </c>
      <c r="AY228" s="17" t="s">
        <v>215</v>
      </c>
      <c r="BE228" s="175">
        <f t="shared" si="4"/>
        <v>0</v>
      </c>
      <c r="BF228" s="175">
        <f t="shared" si="5"/>
        <v>0</v>
      </c>
      <c r="BG228" s="175">
        <f t="shared" si="6"/>
        <v>0</v>
      </c>
      <c r="BH228" s="175">
        <f t="shared" si="7"/>
        <v>0</v>
      </c>
      <c r="BI228" s="175">
        <f t="shared" si="8"/>
        <v>0</v>
      </c>
      <c r="BJ228" s="17" t="s">
        <v>83</v>
      </c>
      <c r="BK228" s="175">
        <f t="shared" si="9"/>
        <v>0</v>
      </c>
      <c r="BL228" s="17" t="s">
        <v>369</v>
      </c>
      <c r="BM228" s="174" t="s">
        <v>527</v>
      </c>
    </row>
    <row r="229" spans="1:65" s="2" customFormat="1" ht="16.5" customHeight="1" x14ac:dyDescent="0.2">
      <c r="A229" s="34"/>
      <c r="B229" s="35"/>
      <c r="C229" s="208" t="s">
        <v>544</v>
      </c>
      <c r="D229" s="208" t="s">
        <v>366</v>
      </c>
      <c r="E229" s="209" t="s">
        <v>529</v>
      </c>
      <c r="F229" s="210" t="s">
        <v>530</v>
      </c>
      <c r="G229" s="211" t="s">
        <v>212</v>
      </c>
      <c r="H229" s="212">
        <v>1</v>
      </c>
      <c r="I229" s="213"/>
      <c r="J229" s="214">
        <f t="shared" si="0"/>
        <v>0</v>
      </c>
      <c r="K229" s="210" t="s">
        <v>213</v>
      </c>
      <c r="L229" s="39"/>
      <c r="M229" s="215" t="s">
        <v>35</v>
      </c>
      <c r="N229" s="216" t="s">
        <v>47</v>
      </c>
      <c r="O229" s="64"/>
      <c r="P229" s="172">
        <f t="shared" si="1"/>
        <v>0</v>
      </c>
      <c r="Q229" s="172">
        <v>0</v>
      </c>
      <c r="R229" s="172">
        <f t="shared" si="2"/>
        <v>0</v>
      </c>
      <c r="S229" s="172">
        <v>0</v>
      </c>
      <c r="T229" s="173">
        <f t="shared" si="3"/>
        <v>0</v>
      </c>
      <c r="U229" s="34"/>
      <c r="V229" s="34"/>
      <c r="W229" s="34"/>
      <c r="X229" s="34"/>
      <c r="Y229" s="34"/>
      <c r="Z229" s="34"/>
      <c r="AA229" s="34"/>
      <c r="AB229" s="34"/>
      <c r="AC229" s="34"/>
      <c r="AD229" s="34"/>
      <c r="AE229" s="34"/>
      <c r="AR229" s="174" t="s">
        <v>369</v>
      </c>
      <c r="AT229" s="174" t="s">
        <v>366</v>
      </c>
      <c r="AU229" s="174" t="s">
        <v>83</v>
      </c>
      <c r="AY229" s="17" t="s">
        <v>215</v>
      </c>
      <c r="BE229" s="175">
        <f t="shared" si="4"/>
        <v>0</v>
      </c>
      <c r="BF229" s="175">
        <f t="shared" si="5"/>
        <v>0</v>
      </c>
      <c r="BG229" s="175">
        <f t="shared" si="6"/>
        <v>0</v>
      </c>
      <c r="BH229" s="175">
        <f t="shared" si="7"/>
        <v>0</v>
      </c>
      <c r="BI229" s="175">
        <f t="shared" si="8"/>
        <v>0</v>
      </c>
      <c r="BJ229" s="17" t="s">
        <v>83</v>
      </c>
      <c r="BK229" s="175">
        <f t="shared" si="9"/>
        <v>0</v>
      </c>
      <c r="BL229" s="17" t="s">
        <v>369</v>
      </c>
      <c r="BM229" s="174" t="s">
        <v>531</v>
      </c>
    </row>
    <row r="230" spans="1:65" s="2" customFormat="1" ht="48" x14ac:dyDescent="0.2">
      <c r="A230" s="34"/>
      <c r="B230" s="35"/>
      <c r="C230" s="208" t="s">
        <v>548</v>
      </c>
      <c r="D230" s="208" t="s">
        <v>366</v>
      </c>
      <c r="E230" s="209" t="s">
        <v>672</v>
      </c>
      <c r="F230" s="210" t="s">
        <v>673</v>
      </c>
      <c r="G230" s="211" t="s">
        <v>212</v>
      </c>
      <c r="H230" s="212">
        <v>1</v>
      </c>
      <c r="I230" s="213"/>
      <c r="J230" s="214">
        <f t="shared" si="0"/>
        <v>0</v>
      </c>
      <c r="K230" s="210" t="s">
        <v>213</v>
      </c>
      <c r="L230" s="39"/>
      <c r="M230" s="215" t="s">
        <v>35</v>
      </c>
      <c r="N230" s="216" t="s">
        <v>47</v>
      </c>
      <c r="O230" s="64"/>
      <c r="P230" s="172">
        <f t="shared" si="1"/>
        <v>0</v>
      </c>
      <c r="Q230" s="172">
        <v>0</v>
      </c>
      <c r="R230" s="172">
        <f t="shared" si="2"/>
        <v>0</v>
      </c>
      <c r="S230" s="172">
        <v>0</v>
      </c>
      <c r="T230" s="173">
        <f t="shared" si="3"/>
        <v>0</v>
      </c>
      <c r="U230" s="34"/>
      <c r="V230" s="34"/>
      <c r="W230" s="34"/>
      <c r="X230" s="34"/>
      <c r="Y230" s="34"/>
      <c r="Z230" s="34"/>
      <c r="AA230" s="34"/>
      <c r="AB230" s="34"/>
      <c r="AC230" s="34"/>
      <c r="AD230" s="34"/>
      <c r="AE230" s="34"/>
      <c r="AR230" s="174" t="s">
        <v>216</v>
      </c>
      <c r="AT230" s="174" t="s">
        <v>366</v>
      </c>
      <c r="AU230" s="174" t="s">
        <v>83</v>
      </c>
      <c r="AY230" s="17" t="s">
        <v>215</v>
      </c>
      <c r="BE230" s="175">
        <f t="shared" si="4"/>
        <v>0</v>
      </c>
      <c r="BF230" s="175">
        <f t="shared" si="5"/>
        <v>0</v>
      </c>
      <c r="BG230" s="175">
        <f t="shared" si="6"/>
        <v>0</v>
      </c>
      <c r="BH230" s="175">
        <f t="shared" si="7"/>
        <v>0</v>
      </c>
      <c r="BI230" s="175">
        <f t="shared" si="8"/>
        <v>0</v>
      </c>
      <c r="BJ230" s="17" t="s">
        <v>83</v>
      </c>
      <c r="BK230" s="175">
        <f t="shared" si="9"/>
        <v>0</v>
      </c>
      <c r="BL230" s="17" t="s">
        <v>216</v>
      </c>
      <c r="BM230" s="174" t="s">
        <v>674</v>
      </c>
    </row>
    <row r="231" spans="1:65" s="12" customFormat="1" x14ac:dyDescent="0.2">
      <c r="B231" s="181"/>
      <c r="C231" s="182"/>
      <c r="D231" s="176" t="s">
        <v>220</v>
      </c>
      <c r="E231" s="183" t="s">
        <v>35</v>
      </c>
      <c r="F231" s="184" t="s">
        <v>271</v>
      </c>
      <c r="G231" s="182"/>
      <c r="H231" s="185">
        <v>1</v>
      </c>
      <c r="I231" s="186"/>
      <c r="J231" s="182"/>
      <c r="K231" s="182"/>
      <c r="L231" s="187"/>
      <c r="M231" s="188"/>
      <c r="N231" s="189"/>
      <c r="O231" s="189"/>
      <c r="P231" s="189"/>
      <c r="Q231" s="189"/>
      <c r="R231" s="189"/>
      <c r="S231" s="189"/>
      <c r="T231" s="190"/>
      <c r="AT231" s="191" t="s">
        <v>220</v>
      </c>
      <c r="AU231" s="191" t="s">
        <v>83</v>
      </c>
      <c r="AV231" s="12" t="s">
        <v>85</v>
      </c>
      <c r="AW231" s="12" t="s">
        <v>37</v>
      </c>
      <c r="AX231" s="12" t="s">
        <v>83</v>
      </c>
      <c r="AY231" s="191" t="s">
        <v>215</v>
      </c>
    </row>
    <row r="232" spans="1:65" s="2" customFormat="1" ht="24" x14ac:dyDescent="0.2">
      <c r="A232" s="34"/>
      <c r="B232" s="35"/>
      <c r="C232" s="208" t="s">
        <v>552</v>
      </c>
      <c r="D232" s="208" t="s">
        <v>366</v>
      </c>
      <c r="E232" s="209" t="s">
        <v>553</v>
      </c>
      <c r="F232" s="210" t="s">
        <v>554</v>
      </c>
      <c r="G232" s="211" t="s">
        <v>212</v>
      </c>
      <c r="H232" s="212">
        <v>1</v>
      </c>
      <c r="I232" s="213"/>
      <c r="J232" s="214">
        <f>ROUND(I232*H232,2)</f>
        <v>0</v>
      </c>
      <c r="K232" s="210" t="s">
        <v>213</v>
      </c>
      <c r="L232" s="39"/>
      <c r="M232" s="215" t="s">
        <v>35</v>
      </c>
      <c r="N232" s="216" t="s">
        <v>47</v>
      </c>
      <c r="O232" s="64"/>
      <c r="P232" s="172">
        <f>O232*H232</f>
        <v>0</v>
      </c>
      <c r="Q232" s="172">
        <v>0</v>
      </c>
      <c r="R232" s="172">
        <f>Q232*H232</f>
        <v>0</v>
      </c>
      <c r="S232" s="172">
        <v>0</v>
      </c>
      <c r="T232" s="173">
        <f>S232*H232</f>
        <v>0</v>
      </c>
      <c r="U232" s="34"/>
      <c r="V232" s="34"/>
      <c r="W232" s="34"/>
      <c r="X232" s="34"/>
      <c r="Y232" s="34"/>
      <c r="Z232" s="34"/>
      <c r="AA232" s="34"/>
      <c r="AB232" s="34"/>
      <c r="AC232" s="34"/>
      <c r="AD232" s="34"/>
      <c r="AE232" s="34"/>
      <c r="AR232" s="174" t="s">
        <v>369</v>
      </c>
      <c r="AT232" s="174" t="s">
        <v>366</v>
      </c>
      <c r="AU232" s="174" t="s">
        <v>83</v>
      </c>
      <c r="AY232" s="17" t="s">
        <v>215</v>
      </c>
      <c r="BE232" s="175">
        <f>IF(N232="základní",J232,0)</f>
        <v>0</v>
      </c>
      <c r="BF232" s="175">
        <f>IF(N232="snížená",J232,0)</f>
        <v>0</v>
      </c>
      <c r="BG232" s="175">
        <f>IF(N232="zákl. přenesená",J232,0)</f>
        <v>0</v>
      </c>
      <c r="BH232" s="175">
        <f>IF(N232="sníž. přenesená",J232,0)</f>
        <v>0</v>
      </c>
      <c r="BI232" s="175">
        <f>IF(N232="nulová",J232,0)</f>
        <v>0</v>
      </c>
      <c r="BJ232" s="17" t="s">
        <v>83</v>
      </c>
      <c r="BK232" s="175">
        <f>ROUND(I232*H232,2)</f>
        <v>0</v>
      </c>
      <c r="BL232" s="17" t="s">
        <v>369</v>
      </c>
      <c r="BM232" s="174" t="s">
        <v>555</v>
      </c>
    </row>
    <row r="233" spans="1:65" s="12" customFormat="1" x14ac:dyDescent="0.2">
      <c r="B233" s="181"/>
      <c r="C233" s="182"/>
      <c r="D233" s="176" t="s">
        <v>220</v>
      </c>
      <c r="E233" s="183" t="s">
        <v>35</v>
      </c>
      <c r="F233" s="184" t="s">
        <v>271</v>
      </c>
      <c r="G233" s="182"/>
      <c r="H233" s="185">
        <v>1</v>
      </c>
      <c r="I233" s="186"/>
      <c r="J233" s="182"/>
      <c r="K233" s="182"/>
      <c r="L233" s="187"/>
      <c r="M233" s="188"/>
      <c r="N233" s="189"/>
      <c r="O233" s="189"/>
      <c r="P233" s="189"/>
      <c r="Q233" s="189"/>
      <c r="R233" s="189"/>
      <c r="S233" s="189"/>
      <c r="T233" s="190"/>
      <c r="AT233" s="191" t="s">
        <v>220</v>
      </c>
      <c r="AU233" s="191" t="s">
        <v>83</v>
      </c>
      <c r="AV233" s="12" t="s">
        <v>85</v>
      </c>
      <c r="AW233" s="12" t="s">
        <v>37</v>
      </c>
      <c r="AX233" s="12" t="s">
        <v>83</v>
      </c>
      <c r="AY233" s="191" t="s">
        <v>215</v>
      </c>
    </row>
    <row r="234" spans="1:65" s="2" customFormat="1" ht="16.5" customHeight="1" x14ac:dyDescent="0.2">
      <c r="A234" s="34"/>
      <c r="B234" s="35"/>
      <c r="C234" s="208" t="s">
        <v>556</v>
      </c>
      <c r="D234" s="208" t="s">
        <v>366</v>
      </c>
      <c r="E234" s="209" t="s">
        <v>557</v>
      </c>
      <c r="F234" s="210" t="s">
        <v>558</v>
      </c>
      <c r="G234" s="211" t="s">
        <v>212</v>
      </c>
      <c r="H234" s="212">
        <v>1</v>
      </c>
      <c r="I234" s="213"/>
      <c r="J234" s="214">
        <f>ROUND(I234*H234,2)</f>
        <v>0</v>
      </c>
      <c r="K234" s="210" t="s">
        <v>213</v>
      </c>
      <c r="L234" s="39"/>
      <c r="M234" s="215" t="s">
        <v>35</v>
      </c>
      <c r="N234" s="216" t="s">
        <v>47</v>
      </c>
      <c r="O234" s="64"/>
      <c r="P234" s="172">
        <f>O234*H234</f>
        <v>0</v>
      </c>
      <c r="Q234" s="172">
        <v>0</v>
      </c>
      <c r="R234" s="172">
        <f>Q234*H234</f>
        <v>0</v>
      </c>
      <c r="S234" s="172">
        <v>0</v>
      </c>
      <c r="T234" s="173">
        <f>S234*H234</f>
        <v>0</v>
      </c>
      <c r="U234" s="34"/>
      <c r="V234" s="34"/>
      <c r="W234" s="34"/>
      <c r="X234" s="34"/>
      <c r="Y234" s="34"/>
      <c r="Z234" s="34"/>
      <c r="AA234" s="34"/>
      <c r="AB234" s="34"/>
      <c r="AC234" s="34"/>
      <c r="AD234" s="34"/>
      <c r="AE234" s="34"/>
      <c r="AR234" s="174" t="s">
        <v>369</v>
      </c>
      <c r="AT234" s="174" t="s">
        <v>366</v>
      </c>
      <c r="AU234" s="174" t="s">
        <v>83</v>
      </c>
      <c r="AY234" s="17" t="s">
        <v>215</v>
      </c>
      <c r="BE234" s="175">
        <f>IF(N234="základní",J234,0)</f>
        <v>0</v>
      </c>
      <c r="BF234" s="175">
        <f>IF(N234="snížená",J234,0)</f>
        <v>0</v>
      </c>
      <c r="BG234" s="175">
        <f>IF(N234="zákl. přenesená",J234,0)</f>
        <v>0</v>
      </c>
      <c r="BH234" s="175">
        <f>IF(N234="sníž. přenesená",J234,0)</f>
        <v>0</v>
      </c>
      <c r="BI234" s="175">
        <f>IF(N234="nulová",J234,0)</f>
        <v>0</v>
      </c>
      <c r="BJ234" s="17" t="s">
        <v>83</v>
      </c>
      <c r="BK234" s="175">
        <f>ROUND(I234*H234,2)</f>
        <v>0</v>
      </c>
      <c r="BL234" s="17" t="s">
        <v>369</v>
      </c>
      <c r="BM234" s="174" t="s">
        <v>559</v>
      </c>
    </row>
    <row r="235" spans="1:65" s="12" customFormat="1" x14ac:dyDescent="0.2">
      <c r="B235" s="181"/>
      <c r="C235" s="182"/>
      <c r="D235" s="176" t="s">
        <v>220</v>
      </c>
      <c r="E235" s="183" t="s">
        <v>35</v>
      </c>
      <c r="F235" s="184" t="s">
        <v>271</v>
      </c>
      <c r="G235" s="182"/>
      <c r="H235" s="185">
        <v>1</v>
      </c>
      <c r="I235" s="186"/>
      <c r="J235" s="182"/>
      <c r="K235" s="182"/>
      <c r="L235" s="187"/>
      <c r="M235" s="188"/>
      <c r="N235" s="189"/>
      <c r="O235" s="189"/>
      <c r="P235" s="189"/>
      <c r="Q235" s="189"/>
      <c r="R235" s="189"/>
      <c r="S235" s="189"/>
      <c r="T235" s="190"/>
      <c r="AT235" s="191" t="s">
        <v>220</v>
      </c>
      <c r="AU235" s="191" t="s">
        <v>83</v>
      </c>
      <c r="AV235" s="12" t="s">
        <v>85</v>
      </c>
      <c r="AW235" s="12" t="s">
        <v>37</v>
      </c>
      <c r="AX235" s="12" t="s">
        <v>83</v>
      </c>
      <c r="AY235" s="191" t="s">
        <v>215</v>
      </c>
    </row>
    <row r="236" spans="1:65" s="2" customFormat="1" ht="33" customHeight="1" x14ac:dyDescent="0.2">
      <c r="A236" s="34"/>
      <c r="B236" s="35"/>
      <c r="C236" s="208" t="s">
        <v>560</v>
      </c>
      <c r="D236" s="208" t="s">
        <v>366</v>
      </c>
      <c r="E236" s="209" t="s">
        <v>675</v>
      </c>
      <c r="F236" s="210" t="s">
        <v>676</v>
      </c>
      <c r="G236" s="211" t="s">
        <v>212</v>
      </c>
      <c r="H236" s="212">
        <v>1</v>
      </c>
      <c r="I236" s="213"/>
      <c r="J236" s="214">
        <f>ROUND(I236*H236,2)</f>
        <v>0</v>
      </c>
      <c r="K236" s="210" t="s">
        <v>213</v>
      </c>
      <c r="L236" s="39"/>
      <c r="M236" s="215" t="s">
        <v>35</v>
      </c>
      <c r="N236" s="216" t="s">
        <v>47</v>
      </c>
      <c r="O236" s="64"/>
      <c r="P236" s="172">
        <f>O236*H236</f>
        <v>0</v>
      </c>
      <c r="Q236" s="172">
        <v>0</v>
      </c>
      <c r="R236" s="172">
        <f>Q236*H236</f>
        <v>0</v>
      </c>
      <c r="S236" s="172">
        <v>0</v>
      </c>
      <c r="T236" s="173">
        <f>S236*H236</f>
        <v>0</v>
      </c>
      <c r="U236" s="34"/>
      <c r="V236" s="34"/>
      <c r="W236" s="34"/>
      <c r="X236" s="34"/>
      <c r="Y236" s="34"/>
      <c r="Z236" s="34"/>
      <c r="AA236" s="34"/>
      <c r="AB236" s="34"/>
      <c r="AC236" s="34"/>
      <c r="AD236" s="34"/>
      <c r="AE236" s="34"/>
      <c r="AR236" s="174" t="s">
        <v>369</v>
      </c>
      <c r="AT236" s="174" t="s">
        <v>366</v>
      </c>
      <c r="AU236" s="174" t="s">
        <v>83</v>
      </c>
      <c r="AY236" s="17" t="s">
        <v>215</v>
      </c>
      <c r="BE236" s="175">
        <f>IF(N236="základní",J236,0)</f>
        <v>0</v>
      </c>
      <c r="BF236" s="175">
        <f>IF(N236="snížená",J236,0)</f>
        <v>0</v>
      </c>
      <c r="BG236" s="175">
        <f>IF(N236="zákl. přenesená",J236,0)</f>
        <v>0</v>
      </c>
      <c r="BH236" s="175">
        <f>IF(N236="sníž. přenesená",J236,0)</f>
        <v>0</v>
      </c>
      <c r="BI236" s="175">
        <f>IF(N236="nulová",J236,0)</f>
        <v>0</v>
      </c>
      <c r="BJ236" s="17" t="s">
        <v>83</v>
      </c>
      <c r="BK236" s="175">
        <f>ROUND(I236*H236,2)</f>
        <v>0</v>
      </c>
      <c r="BL236" s="17" t="s">
        <v>369</v>
      </c>
      <c r="BM236" s="174" t="s">
        <v>677</v>
      </c>
    </row>
    <row r="237" spans="1:65" s="12" customFormat="1" x14ac:dyDescent="0.2">
      <c r="B237" s="181"/>
      <c r="C237" s="182"/>
      <c r="D237" s="176" t="s">
        <v>220</v>
      </c>
      <c r="E237" s="183" t="s">
        <v>35</v>
      </c>
      <c r="F237" s="184" t="s">
        <v>271</v>
      </c>
      <c r="G237" s="182"/>
      <c r="H237" s="185">
        <v>1</v>
      </c>
      <c r="I237" s="186"/>
      <c r="J237" s="182"/>
      <c r="K237" s="182"/>
      <c r="L237" s="187"/>
      <c r="M237" s="188"/>
      <c r="N237" s="189"/>
      <c r="O237" s="189"/>
      <c r="P237" s="189"/>
      <c r="Q237" s="189"/>
      <c r="R237" s="189"/>
      <c r="S237" s="189"/>
      <c r="T237" s="190"/>
      <c r="AT237" s="191" t="s">
        <v>220</v>
      </c>
      <c r="AU237" s="191" t="s">
        <v>83</v>
      </c>
      <c r="AV237" s="12" t="s">
        <v>85</v>
      </c>
      <c r="AW237" s="12" t="s">
        <v>37</v>
      </c>
      <c r="AX237" s="12" t="s">
        <v>83</v>
      </c>
      <c r="AY237" s="191" t="s">
        <v>215</v>
      </c>
    </row>
    <row r="238" spans="1:65" s="2" customFormat="1" ht="16.5" customHeight="1" x14ac:dyDescent="0.2">
      <c r="A238" s="34"/>
      <c r="B238" s="35"/>
      <c r="C238" s="208" t="s">
        <v>566</v>
      </c>
      <c r="D238" s="208" t="s">
        <v>366</v>
      </c>
      <c r="E238" s="209" t="s">
        <v>678</v>
      </c>
      <c r="F238" s="210" t="s">
        <v>679</v>
      </c>
      <c r="G238" s="211" t="s">
        <v>212</v>
      </c>
      <c r="H238" s="212">
        <v>1</v>
      </c>
      <c r="I238" s="213"/>
      <c r="J238" s="214">
        <f>ROUND(I238*H238,2)</f>
        <v>0</v>
      </c>
      <c r="K238" s="210" t="s">
        <v>213</v>
      </c>
      <c r="L238" s="39"/>
      <c r="M238" s="215" t="s">
        <v>35</v>
      </c>
      <c r="N238" s="216" t="s">
        <v>47</v>
      </c>
      <c r="O238" s="64"/>
      <c r="P238" s="172">
        <f>O238*H238</f>
        <v>0</v>
      </c>
      <c r="Q238" s="172">
        <v>0</v>
      </c>
      <c r="R238" s="172">
        <f>Q238*H238</f>
        <v>0</v>
      </c>
      <c r="S238" s="172">
        <v>0</v>
      </c>
      <c r="T238" s="173">
        <f>S238*H238</f>
        <v>0</v>
      </c>
      <c r="U238" s="34"/>
      <c r="V238" s="34"/>
      <c r="W238" s="34"/>
      <c r="X238" s="34"/>
      <c r="Y238" s="34"/>
      <c r="Z238" s="34"/>
      <c r="AA238" s="34"/>
      <c r="AB238" s="34"/>
      <c r="AC238" s="34"/>
      <c r="AD238" s="34"/>
      <c r="AE238" s="34"/>
      <c r="AR238" s="174" t="s">
        <v>369</v>
      </c>
      <c r="AT238" s="174" t="s">
        <v>366</v>
      </c>
      <c r="AU238" s="174" t="s">
        <v>83</v>
      </c>
      <c r="AY238" s="17" t="s">
        <v>215</v>
      </c>
      <c r="BE238" s="175">
        <f>IF(N238="základní",J238,0)</f>
        <v>0</v>
      </c>
      <c r="BF238" s="175">
        <f>IF(N238="snížená",J238,0)</f>
        <v>0</v>
      </c>
      <c r="BG238" s="175">
        <f>IF(N238="zákl. přenesená",J238,0)</f>
        <v>0</v>
      </c>
      <c r="BH238" s="175">
        <f>IF(N238="sníž. přenesená",J238,0)</f>
        <v>0</v>
      </c>
      <c r="BI238" s="175">
        <f>IF(N238="nulová",J238,0)</f>
        <v>0</v>
      </c>
      <c r="BJ238" s="17" t="s">
        <v>83</v>
      </c>
      <c r="BK238" s="175">
        <f>ROUND(I238*H238,2)</f>
        <v>0</v>
      </c>
      <c r="BL238" s="17" t="s">
        <v>369</v>
      </c>
      <c r="BM238" s="174" t="s">
        <v>680</v>
      </c>
    </row>
    <row r="239" spans="1:65" s="12" customFormat="1" x14ac:dyDescent="0.2">
      <c r="B239" s="181"/>
      <c r="C239" s="182"/>
      <c r="D239" s="176" t="s">
        <v>220</v>
      </c>
      <c r="E239" s="183" t="s">
        <v>35</v>
      </c>
      <c r="F239" s="184" t="s">
        <v>271</v>
      </c>
      <c r="G239" s="182"/>
      <c r="H239" s="185">
        <v>1</v>
      </c>
      <c r="I239" s="186"/>
      <c r="J239" s="182"/>
      <c r="K239" s="182"/>
      <c r="L239" s="187"/>
      <c r="M239" s="188"/>
      <c r="N239" s="189"/>
      <c r="O239" s="189"/>
      <c r="P239" s="189"/>
      <c r="Q239" s="189"/>
      <c r="R239" s="189"/>
      <c r="S239" s="189"/>
      <c r="T239" s="190"/>
      <c r="AT239" s="191" t="s">
        <v>220</v>
      </c>
      <c r="AU239" s="191" t="s">
        <v>83</v>
      </c>
      <c r="AV239" s="12" t="s">
        <v>85</v>
      </c>
      <c r="AW239" s="12" t="s">
        <v>37</v>
      </c>
      <c r="AX239" s="12" t="s">
        <v>83</v>
      </c>
      <c r="AY239" s="191" t="s">
        <v>215</v>
      </c>
    </row>
    <row r="240" spans="1:65" s="2" customFormat="1" ht="60" x14ac:dyDescent="0.2">
      <c r="A240" s="34"/>
      <c r="B240" s="35"/>
      <c r="C240" s="208" t="s">
        <v>572</v>
      </c>
      <c r="D240" s="208" t="s">
        <v>366</v>
      </c>
      <c r="E240" s="209" t="s">
        <v>561</v>
      </c>
      <c r="F240" s="210" t="s">
        <v>562</v>
      </c>
      <c r="G240" s="211" t="s">
        <v>353</v>
      </c>
      <c r="H240" s="212">
        <v>99</v>
      </c>
      <c r="I240" s="213"/>
      <c r="J240" s="214">
        <f>ROUND(I240*H240,2)</f>
        <v>0</v>
      </c>
      <c r="K240" s="210" t="s">
        <v>213</v>
      </c>
      <c r="L240" s="39"/>
      <c r="M240" s="215" t="s">
        <v>35</v>
      </c>
      <c r="N240" s="216" t="s">
        <v>47</v>
      </c>
      <c r="O240" s="64"/>
      <c r="P240" s="172">
        <f>O240*H240</f>
        <v>0</v>
      </c>
      <c r="Q240" s="172">
        <v>0</v>
      </c>
      <c r="R240" s="172">
        <f>Q240*H240</f>
        <v>0</v>
      </c>
      <c r="S240" s="172">
        <v>0</v>
      </c>
      <c r="T240" s="173">
        <f>S240*H240</f>
        <v>0</v>
      </c>
      <c r="U240" s="34"/>
      <c r="V240" s="34"/>
      <c r="W240" s="34"/>
      <c r="X240" s="34"/>
      <c r="Y240" s="34"/>
      <c r="Z240" s="34"/>
      <c r="AA240" s="34"/>
      <c r="AB240" s="34"/>
      <c r="AC240" s="34"/>
      <c r="AD240" s="34"/>
      <c r="AE240" s="34"/>
      <c r="AR240" s="174" t="s">
        <v>369</v>
      </c>
      <c r="AT240" s="174" t="s">
        <v>366</v>
      </c>
      <c r="AU240" s="174" t="s">
        <v>83</v>
      </c>
      <c r="AY240" s="17" t="s">
        <v>215</v>
      </c>
      <c r="BE240" s="175">
        <f>IF(N240="základní",J240,0)</f>
        <v>0</v>
      </c>
      <c r="BF240" s="175">
        <f>IF(N240="snížená",J240,0)</f>
        <v>0</v>
      </c>
      <c r="BG240" s="175">
        <f>IF(N240="zákl. přenesená",J240,0)</f>
        <v>0</v>
      </c>
      <c r="BH240" s="175">
        <f>IF(N240="sníž. přenesená",J240,0)</f>
        <v>0</v>
      </c>
      <c r="BI240" s="175">
        <f>IF(N240="nulová",J240,0)</f>
        <v>0</v>
      </c>
      <c r="BJ240" s="17" t="s">
        <v>83</v>
      </c>
      <c r="BK240" s="175">
        <f>ROUND(I240*H240,2)</f>
        <v>0</v>
      </c>
      <c r="BL240" s="17" t="s">
        <v>369</v>
      </c>
      <c r="BM240" s="174" t="s">
        <v>563</v>
      </c>
    </row>
    <row r="241" spans="1:65" s="2" customFormat="1" ht="19.5" x14ac:dyDescent="0.2">
      <c r="A241" s="34"/>
      <c r="B241" s="35"/>
      <c r="C241" s="36"/>
      <c r="D241" s="176" t="s">
        <v>218</v>
      </c>
      <c r="E241" s="36"/>
      <c r="F241" s="177" t="s">
        <v>564</v>
      </c>
      <c r="G241" s="36"/>
      <c r="H241" s="36"/>
      <c r="I241" s="178"/>
      <c r="J241" s="36"/>
      <c r="K241" s="36"/>
      <c r="L241" s="39"/>
      <c r="M241" s="179"/>
      <c r="N241" s="180"/>
      <c r="O241" s="64"/>
      <c r="P241" s="64"/>
      <c r="Q241" s="64"/>
      <c r="R241" s="64"/>
      <c r="S241" s="64"/>
      <c r="T241" s="65"/>
      <c r="U241" s="34"/>
      <c r="V241" s="34"/>
      <c r="W241" s="34"/>
      <c r="X241" s="34"/>
      <c r="Y241" s="34"/>
      <c r="Z241" s="34"/>
      <c r="AA241" s="34"/>
      <c r="AB241" s="34"/>
      <c r="AC241" s="34"/>
      <c r="AD241" s="34"/>
      <c r="AE241" s="34"/>
      <c r="AT241" s="17" t="s">
        <v>218</v>
      </c>
      <c r="AU241" s="17" t="s">
        <v>83</v>
      </c>
    </row>
    <row r="242" spans="1:65" s="12" customFormat="1" x14ac:dyDescent="0.2">
      <c r="B242" s="181"/>
      <c r="C242" s="182"/>
      <c r="D242" s="176" t="s">
        <v>220</v>
      </c>
      <c r="E242" s="183" t="s">
        <v>35</v>
      </c>
      <c r="F242" s="184" t="s">
        <v>565</v>
      </c>
      <c r="G242" s="182"/>
      <c r="H242" s="185">
        <v>99</v>
      </c>
      <c r="I242" s="186"/>
      <c r="J242" s="182"/>
      <c r="K242" s="182"/>
      <c r="L242" s="187"/>
      <c r="M242" s="188"/>
      <c r="N242" s="189"/>
      <c r="O242" s="189"/>
      <c r="P242" s="189"/>
      <c r="Q242" s="189"/>
      <c r="R242" s="189"/>
      <c r="S242" s="189"/>
      <c r="T242" s="190"/>
      <c r="AT242" s="191" t="s">
        <v>220</v>
      </c>
      <c r="AU242" s="191" t="s">
        <v>83</v>
      </c>
      <c r="AV242" s="12" t="s">
        <v>85</v>
      </c>
      <c r="AW242" s="12" t="s">
        <v>37</v>
      </c>
      <c r="AX242" s="12" t="s">
        <v>83</v>
      </c>
      <c r="AY242" s="191" t="s">
        <v>215</v>
      </c>
    </row>
    <row r="243" spans="1:65" s="2" customFormat="1" ht="66.75" customHeight="1" x14ac:dyDescent="0.2">
      <c r="A243" s="34"/>
      <c r="B243" s="35"/>
      <c r="C243" s="208" t="s">
        <v>578</v>
      </c>
      <c r="D243" s="208" t="s">
        <v>366</v>
      </c>
      <c r="E243" s="209" t="s">
        <v>567</v>
      </c>
      <c r="F243" s="210" t="s">
        <v>568</v>
      </c>
      <c r="G243" s="211" t="s">
        <v>353</v>
      </c>
      <c r="H243" s="212">
        <v>7.9390000000000001</v>
      </c>
      <c r="I243" s="213"/>
      <c r="J243" s="214">
        <f>ROUND(I243*H243,2)</f>
        <v>0</v>
      </c>
      <c r="K243" s="210" t="s">
        <v>213</v>
      </c>
      <c r="L243" s="39"/>
      <c r="M243" s="215" t="s">
        <v>35</v>
      </c>
      <c r="N243" s="216" t="s">
        <v>47</v>
      </c>
      <c r="O243" s="64"/>
      <c r="P243" s="172">
        <f>O243*H243</f>
        <v>0</v>
      </c>
      <c r="Q243" s="172">
        <v>0</v>
      </c>
      <c r="R243" s="172">
        <f>Q243*H243</f>
        <v>0</v>
      </c>
      <c r="S243" s="172">
        <v>0</v>
      </c>
      <c r="T243" s="173">
        <f>S243*H243</f>
        <v>0</v>
      </c>
      <c r="U243" s="34"/>
      <c r="V243" s="34"/>
      <c r="W243" s="34"/>
      <c r="X243" s="34"/>
      <c r="Y243" s="34"/>
      <c r="Z243" s="34"/>
      <c r="AA243" s="34"/>
      <c r="AB243" s="34"/>
      <c r="AC243" s="34"/>
      <c r="AD243" s="34"/>
      <c r="AE243" s="34"/>
      <c r="AR243" s="174" t="s">
        <v>369</v>
      </c>
      <c r="AT243" s="174" t="s">
        <v>366</v>
      </c>
      <c r="AU243" s="174" t="s">
        <v>83</v>
      </c>
      <c r="AY243" s="17" t="s">
        <v>215</v>
      </c>
      <c r="BE243" s="175">
        <f>IF(N243="základní",J243,0)</f>
        <v>0</v>
      </c>
      <c r="BF243" s="175">
        <f>IF(N243="snížená",J243,0)</f>
        <v>0</v>
      </c>
      <c r="BG243" s="175">
        <f>IF(N243="zákl. přenesená",J243,0)</f>
        <v>0</v>
      </c>
      <c r="BH243" s="175">
        <f>IF(N243="sníž. přenesená",J243,0)</f>
        <v>0</v>
      </c>
      <c r="BI243" s="175">
        <f>IF(N243="nulová",J243,0)</f>
        <v>0</v>
      </c>
      <c r="BJ243" s="17" t="s">
        <v>83</v>
      </c>
      <c r="BK243" s="175">
        <f>ROUND(I243*H243,2)</f>
        <v>0</v>
      </c>
      <c r="BL243" s="17" t="s">
        <v>369</v>
      </c>
      <c r="BM243" s="174" t="s">
        <v>681</v>
      </c>
    </row>
    <row r="244" spans="1:65" s="2" customFormat="1" ht="19.5" x14ac:dyDescent="0.2">
      <c r="A244" s="34"/>
      <c r="B244" s="35"/>
      <c r="C244" s="36"/>
      <c r="D244" s="176" t="s">
        <v>218</v>
      </c>
      <c r="E244" s="36"/>
      <c r="F244" s="177" t="s">
        <v>570</v>
      </c>
      <c r="G244" s="36"/>
      <c r="H244" s="36"/>
      <c r="I244" s="178"/>
      <c r="J244" s="36"/>
      <c r="K244" s="36"/>
      <c r="L244" s="39"/>
      <c r="M244" s="179"/>
      <c r="N244" s="180"/>
      <c r="O244" s="64"/>
      <c r="P244" s="64"/>
      <c r="Q244" s="64"/>
      <c r="R244" s="64"/>
      <c r="S244" s="64"/>
      <c r="T244" s="65"/>
      <c r="U244" s="34"/>
      <c r="V244" s="34"/>
      <c r="W244" s="34"/>
      <c r="X244" s="34"/>
      <c r="Y244" s="34"/>
      <c r="Z244" s="34"/>
      <c r="AA244" s="34"/>
      <c r="AB244" s="34"/>
      <c r="AC244" s="34"/>
      <c r="AD244" s="34"/>
      <c r="AE244" s="34"/>
      <c r="AT244" s="17" t="s">
        <v>218</v>
      </c>
      <c r="AU244" s="17" t="s">
        <v>83</v>
      </c>
    </row>
    <row r="245" spans="1:65" s="12" customFormat="1" x14ac:dyDescent="0.2">
      <c r="B245" s="181"/>
      <c r="C245" s="182"/>
      <c r="D245" s="176" t="s">
        <v>220</v>
      </c>
      <c r="E245" s="183" t="s">
        <v>35</v>
      </c>
      <c r="F245" s="184" t="s">
        <v>682</v>
      </c>
      <c r="G245" s="182"/>
      <c r="H245" s="185">
        <v>7.9390000000000001</v>
      </c>
      <c r="I245" s="186"/>
      <c r="J245" s="182"/>
      <c r="K245" s="182"/>
      <c r="L245" s="187"/>
      <c r="M245" s="188"/>
      <c r="N245" s="189"/>
      <c r="O245" s="189"/>
      <c r="P245" s="189"/>
      <c r="Q245" s="189"/>
      <c r="R245" s="189"/>
      <c r="S245" s="189"/>
      <c r="T245" s="190"/>
      <c r="AT245" s="191" t="s">
        <v>220</v>
      </c>
      <c r="AU245" s="191" t="s">
        <v>83</v>
      </c>
      <c r="AV245" s="12" t="s">
        <v>85</v>
      </c>
      <c r="AW245" s="12" t="s">
        <v>37</v>
      </c>
      <c r="AX245" s="12" t="s">
        <v>83</v>
      </c>
      <c r="AY245" s="191" t="s">
        <v>215</v>
      </c>
    </row>
    <row r="246" spans="1:65" s="2" customFormat="1" ht="44.25" customHeight="1" x14ac:dyDescent="0.2">
      <c r="A246" s="34"/>
      <c r="B246" s="35"/>
      <c r="C246" s="208" t="s">
        <v>583</v>
      </c>
      <c r="D246" s="208" t="s">
        <v>366</v>
      </c>
      <c r="E246" s="209" t="s">
        <v>579</v>
      </c>
      <c r="F246" s="210" t="s">
        <v>580</v>
      </c>
      <c r="G246" s="211" t="s">
        <v>353</v>
      </c>
      <c r="H246" s="212">
        <v>16.059999999999999</v>
      </c>
      <c r="I246" s="213"/>
      <c r="J246" s="214">
        <f>ROUND(I246*H246,2)</f>
        <v>0</v>
      </c>
      <c r="K246" s="210" t="s">
        <v>213</v>
      </c>
      <c r="L246" s="39"/>
      <c r="M246" s="215" t="s">
        <v>35</v>
      </c>
      <c r="N246" s="216" t="s">
        <v>47</v>
      </c>
      <c r="O246" s="64"/>
      <c r="P246" s="172">
        <f>O246*H246</f>
        <v>0</v>
      </c>
      <c r="Q246" s="172">
        <v>0</v>
      </c>
      <c r="R246" s="172">
        <f>Q246*H246</f>
        <v>0</v>
      </c>
      <c r="S246" s="172">
        <v>0</v>
      </c>
      <c r="T246" s="173">
        <f>S246*H246</f>
        <v>0</v>
      </c>
      <c r="U246" s="34"/>
      <c r="V246" s="34"/>
      <c r="W246" s="34"/>
      <c r="X246" s="34"/>
      <c r="Y246" s="34"/>
      <c r="Z246" s="34"/>
      <c r="AA246" s="34"/>
      <c r="AB246" s="34"/>
      <c r="AC246" s="34"/>
      <c r="AD246" s="34"/>
      <c r="AE246" s="34"/>
      <c r="AR246" s="174" t="s">
        <v>369</v>
      </c>
      <c r="AT246" s="174" t="s">
        <v>366</v>
      </c>
      <c r="AU246" s="174" t="s">
        <v>83</v>
      </c>
      <c r="AY246" s="17" t="s">
        <v>215</v>
      </c>
      <c r="BE246" s="175">
        <f>IF(N246="základní",J246,0)</f>
        <v>0</v>
      </c>
      <c r="BF246" s="175">
        <f>IF(N246="snížená",J246,0)</f>
        <v>0</v>
      </c>
      <c r="BG246" s="175">
        <f>IF(N246="zákl. přenesená",J246,0)</f>
        <v>0</v>
      </c>
      <c r="BH246" s="175">
        <f>IF(N246="sníž. přenesená",J246,0)</f>
        <v>0</v>
      </c>
      <c r="BI246" s="175">
        <f>IF(N246="nulová",J246,0)</f>
        <v>0</v>
      </c>
      <c r="BJ246" s="17" t="s">
        <v>83</v>
      </c>
      <c r="BK246" s="175">
        <f>ROUND(I246*H246,2)</f>
        <v>0</v>
      </c>
      <c r="BL246" s="17" t="s">
        <v>369</v>
      </c>
      <c r="BM246" s="174" t="s">
        <v>683</v>
      </c>
    </row>
    <row r="247" spans="1:65" s="2" customFormat="1" ht="19.5" x14ac:dyDescent="0.2">
      <c r="A247" s="34"/>
      <c r="B247" s="35"/>
      <c r="C247" s="36"/>
      <c r="D247" s="176" t="s">
        <v>218</v>
      </c>
      <c r="E247" s="36"/>
      <c r="F247" s="177" t="s">
        <v>684</v>
      </c>
      <c r="G247" s="36"/>
      <c r="H247" s="36"/>
      <c r="I247" s="178"/>
      <c r="J247" s="36"/>
      <c r="K247" s="36"/>
      <c r="L247" s="39"/>
      <c r="M247" s="179"/>
      <c r="N247" s="180"/>
      <c r="O247" s="64"/>
      <c r="P247" s="64"/>
      <c r="Q247" s="64"/>
      <c r="R247" s="64"/>
      <c r="S247" s="64"/>
      <c r="T247" s="65"/>
      <c r="U247" s="34"/>
      <c r="V247" s="34"/>
      <c r="W247" s="34"/>
      <c r="X247" s="34"/>
      <c r="Y247" s="34"/>
      <c r="Z247" s="34"/>
      <c r="AA247" s="34"/>
      <c r="AB247" s="34"/>
      <c r="AC247" s="34"/>
      <c r="AD247" s="34"/>
      <c r="AE247" s="34"/>
      <c r="AT247" s="17" t="s">
        <v>218</v>
      </c>
      <c r="AU247" s="17" t="s">
        <v>83</v>
      </c>
    </row>
    <row r="248" spans="1:65" s="12" customFormat="1" x14ac:dyDescent="0.2">
      <c r="B248" s="181"/>
      <c r="C248" s="182"/>
      <c r="D248" s="176" t="s">
        <v>220</v>
      </c>
      <c r="E248" s="183" t="s">
        <v>35</v>
      </c>
      <c r="F248" s="184" t="s">
        <v>685</v>
      </c>
      <c r="G248" s="182"/>
      <c r="H248" s="185">
        <v>16.059999999999999</v>
      </c>
      <c r="I248" s="186"/>
      <c r="J248" s="182"/>
      <c r="K248" s="182"/>
      <c r="L248" s="187"/>
      <c r="M248" s="188"/>
      <c r="N248" s="189"/>
      <c r="O248" s="189"/>
      <c r="P248" s="189"/>
      <c r="Q248" s="189"/>
      <c r="R248" s="189"/>
      <c r="S248" s="189"/>
      <c r="T248" s="190"/>
      <c r="AT248" s="191" t="s">
        <v>220</v>
      </c>
      <c r="AU248" s="191" t="s">
        <v>83</v>
      </c>
      <c r="AV248" s="12" t="s">
        <v>85</v>
      </c>
      <c r="AW248" s="12" t="s">
        <v>37</v>
      </c>
      <c r="AX248" s="12" t="s">
        <v>83</v>
      </c>
      <c r="AY248" s="191" t="s">
        <v>215</v>
      </c>
    </row>
    <row r="249" spans="1:65" s="2" customFormat="1" ht="66.75" customHeight="1" x14ac:dyDescent="0.2">
      <c r="A249" s="34"/>
      <c r="B249" s="35"/>
      <c r="C249" s="208" t="s">
        <v>589</v>
      </c>
      <c r="D249" s="208" t="s">
        <v>366</v>
      </c>
      <c r="E249" s="209" t="s">
        <v>567</v>
      </c>
      <c r="F249" s="210" t="s">
        <v>568</v>
      </c>
      <c r="G249" s="211" t="s">
        <v>353</v>
      </c>
      <c r="H249" s="212">
        <v>16.059999999999999</v>
      </c>
      <c r="I249" s="213"/>
      <c r="J249" s="214">
        <f>ROUND(I249*H249,2)</f>
        <v>0</v>
      </c>
      <c r="K249" s="210" t="s">
        <v>213</v>
      </c>
      <c r="L249" s="39"/>
      <c r="M249" s="215" t="s">
        <v>35</v>
      </c>
      <c r="N249" s="216" t="s">
        <v>47</v>
      </c>
      <c r="O249" s="64"/>
      <c r="P249" s="172">
        <f>O249*H249</f>
        <v>0</v>
      </c>
      <c r="Q249" s="172">
        <v>0</v>
      </c>
      <c r="R249" s="172">
        <f>Q249*H249</f>
        <v>0</v>
      </c>
      <c r="S249" s="172">
        <v>0</v>
      </c>
      <c r="T249" s="173">
        <f>S249*H249</f>
        <v>0</v>
      </c>
      <c r="U249" s="34"/>
      <c r="V249" s="34"/>
      <c r="W249" s="34"/>
      <c r="X249" s="34"/>
      <c r="Y249" s="34"/>
      <c r="Z249" s="34"/>
      <c r="AA249" s="34"/>
      <c r="AB249" s="34"/>
      <c r="AC249" s="34"/>
      <c r="AD249" s="34"/>
      <c r="AE249" s="34"/>
      <c r="AR249" s="174" t="s">
        <v>369</v>
      </c>
      <c r="AT249" s="174" t="s">
        <v>366</v>
      </c>
      <c r="AU249" s="174" t="s">
        <v>83</v>
      </c>
      <c r="AY249" s="17" t="s">
        <v>215</v>
      </c>
      <c r="BE249" s="175">
        <f>IF(N249="základní",J249,0)</f>
        <v>0</v>
      </c>
      <c r="BF249" s="175">
        <f>IF(N249="snížená",J249,0)</f>
        <v>0</v>
      </c>
      <c r="BG249" s="175">
        <f>IF(N249="zákl. přenesená",J249,0)</f>
        <v>0</v>
      </c>
      <c r="BH249" s="175">
        <f>IF(N249="sníž. přenesená",J249,0)</f>
        <v>0</v>
      </c>
      <c r="BI249" s="175">
        <f>IF(N249="nulová",J249,0)</f>
        <v>0</v>
      </c>
      <c r="BJ249" s="17" t="s">
        <v>83</v>
      </c>
      <c r="BK249" s="175">
        <f>ROUND(I249*H249,2)</f>
        <v>0</v>
      </c>
      <c r="BL249" s="17" t="s">
        <v>369</v>
      </c>
      <c r="BM249" s="174" t="s">
        <v>686</v>
      </c>
    </row>
    <row r="250" spans="1:65" s="2" customFormat="1" ht="19.5" x14ac:dyDescent="0.2">
      <c r="A250" s="34"/>
      <c r="B250" s="35"/>
      <c r="C250" s="36"/>
      <c r="D250" s="176" t="s">
        <v>218</v>
      </c>
      <c r="E250" s="36"/>
      <c r="F250" s="177" t="s">
        <v>684</v>
      </c>
      <c r="G250" s="36"/>
      <c r="H250" s="36"/>
      <c r="I250" s="178"/>
      <c r="J250" s="36"/>
      <c r="K250" s="36"/>
      <c r="L250" s="39"/>
      <c r="M250" s="179"/>
      <c r="N250" s="180"/>
      <c r="O250" s="64"/>
      <c r="P250" s="64"/>
      <c r="Q250" s="64"/>
      <c r="R250" s="64"/>
      <c r="S250" s="64"/>
      <c r="T250" s="65"/>
      <c r="U250" s="34"/>
      <c r="V250" s="34"/>
      <c r="W250" s="34"/>
      <c r="X250" s="34"/>
      <c r="Y250" s="34"/>
      <c r="Z250" s="34"/>
      <c r="AA250" s="34"/>
      <c r="AB250" s="34"/>
      <c r="AC250" s="34"/>
      <c r="AD250" s="34"/>
      <c r="AE250" s="34"/>
      <c r="AT250" s="17" t="s">
        <v>218</v>
      </c>
      <c r="AU250" s="17" t="s">
        <v>83</v>
      </c>
    </row>
    <row r="251" spans="1:65" s="12" customFormat="1" x14ac:dyDescent="0.2">
      <c r="B251" s="181"/>
      <c r="C251" s="182"/>
      <c r="D251" s="176" t="s">
        <v>220</v>
      </c>
      <c r="E251" s="183" t="s">
        <v>35</v>
      </c>
      <c r="F251" s="184" t="s">
        <v>685</v>
      </c>
      <c r="G251" s="182"/>
      <c r="H251" s="185">
        <v>16.059999999999999</v>
      </c>
      <c r="I251" s="186"/>
      <c r="J251" s="182"/>
      <c r="K251" s="182"/>
      <c r="L251" s="187"/>
      <c r="M251" s="188"/>
      <c r="N251" s="189"/>
      <c r="O251" s="189"/>
      <c r="P251" s="189"/>
      <c r="Q251" s="189"/>
      <c r="R251" s="189"/>
      <c r="S251" s="189"/>
      <c r="T251" s="190"/>
      <c r="AT251" s="191" t="s">
        <v>220</v>
      </c>
      <c r="AU251" s="191" t="s">
        <v>83</v>
      </c>
      <c r="AV251" s="12" t="s">
        <v>85</v>
      </c>
      <c r="AW251" s="12" t="s">
        <v>37</v>
      </c>
      <c r="AX251" s="12" t="s">
        <v>83</v>
      </c>
      <c r="AY251" s="191" t="s">
        <v>215</v>
      </c>
    </row>
    <row r="252" spans="1:65" s="2" customFormat="1" ht="60" x14ac:dyDescent="0.2">
      <c r="A252" s="34"/>
      <c r="B252" s="35"/>
      <c r="C252" s="208" t="s">
        <v>593</v>
      </c>
      <c r="D252" s="208" t="s">
        <v>366</v>
      </c>
      <c r="E252" s="209" t="s">
        <v>573</v>
      </c>
      <c r="F252" s="210" t="s">
        <v>574</v>
      </c>
      <c r="G252" s="211" t="s">
        <v>353</v>
      </c>
      <c r="H252" s="212">
        <v>1.034</v>
      </c>
      <c r="I252" s="213"/>
      <c r="J252" s="214">
        <f>ROUND(I252*H252,2)</f>
        <v>0</v>
      </c>
      <c r="K252" s="210" t="s">
        <v>213</v>
      </c>
      <c r="L252" s="39"/>
      <c r="M252" s="215" t="s">
        <v>35</v>
      </c>
      <c r="N252" s="216" t="s">
        <v>47</v>
      </c>
      <c r="O252" s="64"/>
      <c r="P252" s="172">
        <f>O252*H252</f>
        <v>0</v>
      </c>
      <c r="Q252" s="172">
        <v>0</v>
      </c>
      <c r="R252" s="172">
        <f>Q252*H252</f>
        <v>0</v>
      </c>
      <c r="S252" s="172">
        <v>0</v>
      </c>
      <c r="T252" s="173">
        <f>S252*H252</f>
        <v>0</v>
      </c>
      <c r="U252" s="34"/>
      <c r="V252" s="34"/>
      <c r="W252" s="34"/>
      <c r="X252" s="34"/>
      <c r="Y252" s="34"/>
      <c r="Z252" s="34"/>
      <c r="AA252" s="34"/>
      <c r="AB252" s="34"/>
      <c r="AC252" s="34"/>
      <c r="AD252" s="34"/>
      <c r="AE252" s="34"/>
      <c r="AR252" s="174" t="s">
        <v>369</v>
      </c>
      <c r="AT252" s="174" t="s">
        <v>366</v>
      </c>
      <c r="AU252" s="174" t="s">
        <v>83</v>
      </c>
      <c r="AY252" s="17" t="s">
        <v>215</v>
      </c>
      <c r="BE252" s="175">
        <f>IF(N252="základní",J252,0)</f>
        <v>0</v>
      </c>
      <c r="BF252" s="175">
        <f>IF(N252="snížená",J252,0)</f>
        <v>0</v>
      </c>
      <c r="BG252" s="175">
        <f>IF(N252="zákl. přenesená",J252,0)</f>
        <v>0</v>
      </c>
      <c r="BH252" s="175">
        <f>IF(N252="sníž. přenesená",J252,0)</f>
        <v>0</v>
      </c>
      <c r="BI252" s="175">
        <f>IF(N252="nulová",J252,0)</f>
        <v>0</v>
      </c>
      <c r="BJ252" s="17" t="s">
        <v>83</v>
      </c>
      <c r="BK252" s="175">
        <f>ROUND(I252*H252,2)</f>
        <v>0</v>
      </c>
      <c r="BL252" s="17" t="s">
        <v>369</v>
      </c>
      <c r="BM252" s="174" t="s">
        <v>575</v>
      </c>
    </row>
    <row r="253" spans="1:65" s="2" customFormat="1" ht="19.5" x14ac:dyDescent="0.2">
      <c r="A253" s="34"/>
      <c r="B253" s="35"/>
      <c r="C253" s="36"/>
      <c r="D253" s="176" t="s">
        <v>218</v>
      </c>
      <c r="E253" s="36"/>
      <c r="F253" s="177" t="s">
        <v>576</v>
      </c>
      <c r="G253" s="36"/>
      <c r="H253" s="36"/>
      <c r="I253" s="178"/>
      <c r="J253" s="36"/>
      <c r="K253" s="36"/>
      <c r="L253" s="39"/>
      <c r="M253" s="179"/>
      <c r="N253" s="180"/>
      <c r="O253" s="64"/>
      <c r="P253" s="64"/>
      <c r="Q253" s="64"/>
      <c r="R253" s="64"/>
      <c r="S253" s="64"/>
      <c r="T253" s="65"/>
      <c r="U253" s="34"/>
      <c r="V253" s="34"/>
      <c r="W253" s="34"/>
      <c r="X253" s="34"/>
      <c r="Y253" s="34"/>
      <c r="Z253" s="34"/>
      <c r="AA253" s="34"/>
      <c r="AB253" s="34"/>
      <c r="AC253" s="34"/>
      <c r="AD253" s="34"/>
      <c r="AE253" s="34"/>
      <c r="AT253" s="17" t="s">
        <v>218</v>
      </c>
      <c r="AU253" s="17" t="s">
        <v>83</v>
      </c>
    </row>
    <row r="254" spans="1:65" s="12" customFormat="1" x14ac:dyDescent="0.2">
      <c r="B254" s="181"/>
      <c r="C254" s="182"/>
      <c r="D254" s="176" t="s">
        <v>220</v>
      </c>
      <c r="E254" s="183" t="s">
        <v>35</v>
      </c>
      <c r="F254" s="184" t="s">
        <v>687</v>
      </c>
      <c r="G254" s="182"/>
      <c r="H254" s="185">
        <v>1.034</v>
      </c>
      <c r="I254" s="186"/>
      <c r="J254" s="182"/>
      <c r="K254" s="182"/>
      <c r="L254" s="187"/>
      <c r="M254" s="188"/>
      <c r="N254" s="189"/>
      <c r="O254" s="189"/>
      <c r="P254" s="189"/>
      <c r="Q254" s="189"/>
      <c r="R254" s="189"/>
      <c r="S254" s="189"/>
      <c r="T254" s="190"/>
      <c r="AT254" s="191" t="s">
        <v>220</v>
      </c>
      <c r="AU254" s="191" t="s">
        <v>83</v>
      </c>
      <c r="AV254" s="12" t="s">
        <v>85</v>
      </c>
      <c r="AW254" s="12" t="s">
        <v>37</v>
      </c>
      <c r="AX254" s="12" t="s">
        <v>83</v>
      </c>
      <c r="AY254" s="191" t="s">
        <v>215</v>
      </c>
    </row>
    <row r="255" spans="1:65" s="2" customFormat="1" ht="44.25" customHeight="1" x14ac:dyDescent="0.2">
      <c r="A255" s="34"/>
      <c r="B255" s="35"/>
      <c r="C255" s="208" t="s">
        <v>596</v>
      </c>
      <c r="D255" s="208" t="s">
        <v>366</v>
      </c>
      <c r="E255" s="209" t="s">
        <v>579</v>
      </c>
      <c r="F255" s="210" t="s">
        <v>580</v>
      </c>
      <c r="G255" s="211" t="s">
        <v>353</v>
      </c>
      <c r="H255" s="212">
        <v>7.9390000000000001</v>
      </c>
      <c r="I255" s="213"/>
      <c r="J255" s="214">
        <f>ROUND(I255*H255,2)</f>
        <v>0</v>
      </c>
      <c r="K255" s="210" t="s">
        <v>213</v>
      </c>
      <c r="L255" s="39"/>
      <c r="M255" s="215" t="s">
        <v>35</v>
      </c>
      <c r="N255" s="216" t="s">
        <v>47</v>
      </c>
      <c r="O255" s="64"/>
      <c r="P255" s="172">
        <f>O255*H255</f>
        <v>0</v>
      </c>
      <c r="Q255" s="172">
        <v>0</v>
      </c>
      <c r="R255" s="172">
        <f>Q255*H255</f>
        <v>0</v>
      </c>
      <c r="S255" s="172">
        <v>0</v>
      </c>
      <c r="T255" s="173">
        <f>S255*H255</f>
        <v>0</v>
      </c>
      <c r="U255" s="34"/>
      <c r="V255" s="34"/>
      <c r="W255" s="34"/>
      <c r="X255" s="34"/>
      <c r="Y255" s="34"/>
      <c r="Z255" s="34"/>
      <c r="AA255" s="34"/>
      <c r="AB255" s="34"/>
      <c r="AC255" s="34"/>
      <c r="AD255" s="34"/>
      <c r="AE255" s="34"/>
      <c r="AR255" s="174" t="s">
        <v>369</v>
      </c>
      <c r="AT255" s="174" t="s">
        <v>366</v>
      </c>
      <c r="AU255" s="174" t="s">
        <v>83</v>
      </c>
      <c r="AY255" s="17" t="s">
        <v>215</v>
      </c>
      <c r="BE255" s="175">
        <f>IF(N255="základní",J255,0)</f>
        <v>0</v>
      </c>
      <c r="BF255" s="175">
        <f>IF(N255="snížená",J255,0)</f>
        <v>0</v>
      </c>
      <c r="BG255" s="175">
        <f>IF(N255="zákl. přenesená",J255,0)</f>
        <v>0</v>
      </c>
      <c r="BH255" s="175">
        <f>IF(N255="sníž. přenesená",J255,0)</f>
        <v>0</v>
      </c>
      <c r="BI255" s="175">
        <f>IF(N255="nulová",J255,0)</f>
        <v>0</v>
      </c>
      <c r="BJ255" s="17" t="s">
        <v>83</v>
      </c>
      <c r="BK255" s="175">
        <f>ROUND(I255*H255,2)</f>
        <v>0</v>
      </c>
      <c r="BL255" s="17" t="s">
        <v>369</v>
      </c>
      <c r="BM255" s="174" t="s">
        <v>581</v>
      </c>
    </row>
    <row r="256" spans="1:65" s="2" customFormat="1" ht="19.5" x14ac:dyDescent="0.2">
      <c r="A256" s="34"/>
      <c r="B256" s="35"/>
      <c r="C256" s="36"/>
      <c r="D256" s="176" t="s">
        <v>218</v>
      </c>
      <c r="E256" s="36"/>
      <c r="F256" s="177" t="s">
        <v>582</v>
      </c>
      <c r="G256" s="36"/>
      <c r="H256" s="36"/>
      <c r="I256" s="178"/>
      <c r="J256" s="36"/>
      <c r="K256" s="36"/>
      <c r="L256" s="39"/>
      <c r="M256" s="179"/>
      <c r="N256" s="180"/>
      <c r="O256" s="64"/>
      <c r="P256" s="64"/>
      <c r="Q256" s="64"/>
      <c r="R256" s="64"/>
      <c r="S256" s="64"/>
      <c r="T256" s="65"/>
      <c r="U256" s="34"/>
      <c r="V256" s="34"/>
      <c r="W256" s="34"/>
      <c r="X256" s="34"/>
      <c r="Y256" s="34"/>
      <c r="Z256" s="34"/>
      <c r="AA256" s="34"/>
      <c r="AB256" s="34"/>
      <c r="AC256" s="34"/>
      <c r="AD256" s="34"/>
      <c r="AE256" s="34"/>
      <c r="AT256" s="17" t="s">
        <v>218</v>
      </c>
      <c r="AU256" s="17" t="s">
        <v>83</v>
      </c>
    </row>
    <row r="257" spans="1:65" s="12" customFormat="1" x14ac:dyDescent="0.2">
      <c r="B257" s="181"/>
      <c r="C257" s="182"/>
      <c r="D257" s="176" t="s">
        <v>220</v>
      </c>
      <c r="E257" s="183" t="s">
        <v>35</v>
      </c>
      <c r="F257" s="184" t="s">
        <v>682</v>
      </c>
      <c r="G257" s="182"/>
      <c r="H257" s="185">
        <v>7.9390000000000001</v>
      </c>
      <c r="I257" s="186"/>
      <c r="J257" s="182"/>
      <c r="K257" s="182"/>
      <c r="L257" s="187"/>
      <c r="M257" s="188"/>
      <c r="N257" s="189"/>
      <c r="O257" s="189"/>
      <c r="P257" s="189"/>
      <c r="Q257" s="189"/>
      <c r="R257" s="189"/>
      <c r="S257" s="189"/>
      <c r="T257" s="190"/>
      <c r="AT257" s="191" t="s">
        <v>220</v>
      </c>
      <c r="AU257" s="191" t="s">
        <v>83</v>
      </c>
      <c r="AV257" s="12" t="s">
        <v>85</v>
      </c>
      <c r="AW257" s="12" t="s">
        <v>37</v>
      </c>
      <c r="AX257" s="12" t="s">
        <v>83</v>
      </c>
      <c r="AY257" s="191" t="s">
        <v>215</v>
      </c>
    </row>
    <row r="258" spans="1:65" s="2" customFormat="1" ht="60" x14ac:dyDescent="0.2">
      <c r="A258" s="34"/>
      <c r="B258" s="35"/>
      <c r="C258" s="208" t="s">
        <v>600</v>
      </c>
      <c r="D258" s="208" t="s">
        <v>366</v>
      </c>
      <c r="E258" s="209" t="s">
        <v>584</v>
      </c>
      <c r="F258" s="210" t="s">
        <v>585</v>
      </c>
      <c r="G258" s="211" t="s">
        <v>353</v>
      </c>
      <c r="H258" s="212">
        <v>102.6</v>
      </c>
      <c r="I258" s="213"/>
      <c r="J258" s="214">
        <f>ROUND(I258*H258,2)</f>
        <v>0</v>
      </c>
      <c r="K258" s="210" t="s">
        <v>213</v>
      </c>
      <c r="L258" s="39"/>
      <c r="M258" s="215" t="s">
        <v>35</v>
      </c>
      <c r="N258" s="216" t="s">
        <v>47</v>
      </c>
      <c r="O258" s="64"/>
      <c r="P258" s="172">
        <f>O258*H258</f>
        <v>0</v>
      </c>
      <c r="Q258" s="172">
        <v>0</v>
      </c>
      <c r="R258" s="172">
        <f>Q258*H258</f>
        <v>0</v>
      </c>
      <c r="S258" s="172">
        <v>0</v>
      </c>
      <c r="T258" s="173">
        <f>S258*H258</f>
        <v>0</v>
      </c>
      <c r="U258" s="34"/>
      <c r="V258" s="34"/>
      <c r="W258" s="34"/>
      <c r="X258" s="34"/>
      <c r="Y258" s="34"/>
      <c r="Z258" s="34"/>
      <c r="AA258" s="34"/>
      <c r="AB258" s="34"/>
      <c r="AC258" s="34"/>
      <c r="AD258" s="34"/>
      <c r="AE258" s="34"/>
      <c r="AR258" s="174" t="s">
        <v>369</v>
      </c>
      <c r="AT258" s="174" t="s">
        <v>366</v>
      </c>
      <c r="AU258" s="174" t="s">
        <v>83</v>
      </c>
      <c r="AY258" s="17" t="s">
        <v>215</v>
      </c>
      <c r="BE258" s="175">
        <f>IF(N258="základní",J258,0)</f>
        <v>0</v>
      </c>
      <c r="BF258" s="175">
        <f>IF(N258="snížená",J258,0)</f>
        <v>0</v>
      </c>
      <c r="BG258" s="175">
        <f>IF(N258="zákl. přenesená",J258,0)</f>
        <v>0</v>
      </c>
      <c r="BH258" s="175">
        <f>IF(N258="sníž. přenesená",J258,0)</f>
        <v>0</v>
      </c>
      <c r="BI258" s="175">
        <f>IF(N258="nulová",J258,0)</f>
        <v>0</v>
      </c>
      <c r="BJ258" s="17" t="s">
        <v>83</v>
      </c>
      <c r="BK258" s="175">
        <f>ROUND(I258*H258,2)</f>
        <v>0</v>
      </c>
      <c r="BL258" s="17" t="s">
        <v>369</v>
      </c>
      <c r="BM258" s="174" t="s">
        <v>586</v>
      </c>
    </row>
    <row r="259" spans="1:65" s="2" customFormat="1" ht="19.5" x14ac:dyDescent="0.2">
      <c r="A259" s="34"/>
      <c r="B259" s="35"/>
      <c r="C259" s="36"/>
      <c r="D259" s="176" t="s">
        <v>218</v>
      </c>
      <c r="E259" s="36"/>
      <c r="F259" s="177" t="s">
        <v>587</v>
      </c>
      <c r="G259" s="36"/>
      <c r="H259" s="36"/>
      <c r="I259" s="178"/>
      <c r="J259" s="36"/>
      <c r="K259" s="36"/>
      <c r="L259" s="39"/>
      <c r="M259" s="179"/>
      <c r="N259" s="180"/>
      <c r="O259" s="64"/>
      <c r="P259" s="64"/>
      <c r="Q259" s="64"/>
      <c r="R259" s="64"/>
      <c r="S259" s="64"/>
      <c r="T259" s="65"/>
      <c r="U259" s="34"/>
      <c r="V259" s="34"/>
      <c r="W259" s="34"/>
      <c r="X259" s="34"/>
      <c r="Y259" s="34"/>
      <c r="Z259" s="34"/>
      <c r="AA259" s="34"/>
      <c r="AB259" s="34"/>
      <c r="AC259" s="34"/>
      <c r="AD259" s="34"/>
      <c r="AE259" s="34"/>
      <c r="AT259" s="17" t="s">
        <v>218</v>
      </c>
      <c r="AU259" s="17" t="s">
        <v>83</v>
      </c>
    </row>
    <row r="260" spans="1:65" s="12" customFormat="1" x14ac:dyDescent="0.2">
      <c r="B260" s="181"/>
      <c r="C260" s="182"/>
      <c r="D260" s="176" t="s">
        <v>220</v>
      </c>
      <c r="E260" s="183" t="s">
        <v>35</v>
      </c>
      <c r="F260" s="184" t="s">
        <v>588</v>
      </c>
      <c r="G260" s="182"/>
      <c r="H260" s="185">
        <v>102.6</v>
      </c>
      <c r="I260" s="186"/>
      <c r="J260" s="182"/>
      <c r="K260" s="182"/>
      <c r="L260" s="187"/>
      <c r="M260" s="188"/>
      <c r="N260" s="189"/>
      <c r="O260" s="189"/>
      <c r="P260" s="189"/>
      <c r="Q260" s="189"/>
      <c r="R260" s="189"/>
      <c r="S260" s="189"/>
      <c r="T260" s="190"/>
      <c r="AT260" s="191" t="s">
        <v>220</v>
      </c>
      <c r="AU260" s="191" t="s">
        <v>83</v>
      </c>
      <c r="AV260" s="12" t="s">
        <v>85</v>
      </c>
      <c r="AW260" s="12" t="s">
        <v>37</v>
      </c>
      <c r="AX260" s="12" t="s">
        <v>83</v>
      </c>
      <c r="AY260" s="191" t="s">
        <v>215</v>
      </c>
    </row>
    <row r="261" spans="1:65" s="2" customFormat="1" ht="66.75" customHeight="1" x14ac:dyDescent="0.2">
      <c r="A261" s="34"/>
      <c r="B261" s="35"/>
      <c r="C261" s="208" t="s">
        <v>604</v>
      </c>
      <c r="D261" s="208" t="s">
        <v>366</v>
      </c>
      <c r="E261" s="209" t="s">
        <v>567</v>
      </c>
      <c r="F261" s="210" t="s">
        <v>568</v>
      </c>
      <c r="G261" s="211" t="s">
        <v>353</v>
      </c>
      <c r="H261" s="212">
        <v>12.711</v>
      </c>
      <c r="I261" s="213"/>
      <c r="J261" s="214">
        <f>ROUND(I261*H261,2)</f>
        <v>0</v>
      </c>
      <c r="K261" s="210" t="s">
        <v>213</v>
      </c>
      <c r="L261" s="39"/>
      <c r="M261" s="215" t="s">
        <v>35</v>
      </c>
      <c r="N261" s="216" t="s">
        <v>47</v>
      </c>
      <c r="O261" s="64"/>
      <c r="P261" s="172">
        <f>O261*H261</f>
        <v>0</v>
      </c>
      <c r="Q261" s="172">
        <v>0</v>
      </c>
      <c r="R261" s="172">
        <f>Q261*H261</f>
        <v>0</v>
      </c>
      <c r="S261" s="172">
        <v>0</v>
      </c>
      <c r="T261" s="173">
        <f>S261*H261</f>
        <v>0</v>
      </c>
      <c r="U261" s="34"/>
      <c r="V261" s="34"/>
      <c r="W261" s="34"/>
      <c r="X261" s="34"/>
      <c r="Y261" s="34"/>
      <c r="Z261" s="34"/>
      <c r="AA261" s="34"/>
      <c r="AB261" s="34"/>
      <c r="AC261" s="34"/>
      <c r="AD261" s="34"/>
      <c r="AE261" s="34"/>
      <c r="AR261" s="174" t="s">
        <v>369</v>
      </c>
      <c r="AT261" s="174" t="s">
        <v>366</v>
      </c>
      <c r="AU261" s="174" t="s">
        <v>83</v>
      </c>
      <c r="AY261" s="17" t="s">
        <v>215</v>
      </c>
      <c r="BE261" s="175">
        <f>IF(N261="základní",J261,0)</f>
        <v>0</v>
      </c>
      <c r="BF261" s="175">
        <f>IF(N261="snížená",J261,0)</f>
        <v>0</v>
      </c>
      <c r="BG261" s="175">
        <f>IF(N261="zákl. přenesená",J261,0)</f>
        <v>0</v>
      </c>
      <c r="BH261" s="175">
        <f>IF(N261="sníž. přenesená",J261,0)</f>
        <v>0</v>
      </c>
      <c r="BI261" s="175">
        <f>IF(N261="nulová",J261,0)</f>
        <v>0</v>
      </c>
      <c r="BJ261" s="17" t="s">
        <v>83</v>
      </c>
      <c r="BK261" s="175">
        <f>ROUND(I261*H261,2)</f>
        <v>0</v>
      </c>
      <c r="BL261" s="17" t="s">
        <v>369</v>
      </c>
      <c r="BM261" s="174" t="s">
        <v>590</v>
      </c>
    </row>
    <row r="262" spans="1:65" s="2" customFormat="1" ht="19.5" x14ac:dyDescent="0.2">
      <c r="A262" s="34"/>
      <c r="B262" s="35"/>
      <c r="C262" s="36"/>
      <c r="D262" s="176" t="s">
        <v>218</v>
      </c>
      <c r="E262" s="36"/>
      <c r="F262" s="177" t="s">
        <v>591</v>
      </c>
      <c r="G262" s="36"/>
      <c r="H262" s="36"/>
      <c r="I262" s="178"/>
      <c r="J262" s="36"/>
      <c r="K262" s="36"/>
      <c r="L262" s="39"/>
      <c r="M262" s="179"/>
      <c r="N262" s="180"/>
      <c r="O262" s="64"/>
      <c r="P262" s="64"/>
      <c r="Q262" s="64"/>
      <c r="R262" s="64"/>
      <c r="S262" s="64"/>
      <c r="T262" s="65"/>
      <c r="U262" s="34"/>
      <c r="V262" s="34"/>
      <c r="W262" s="34"/>
      <c r="X262" s="34"/>
      <c r="Y262" s="34"/>
      <c r="Z262" s="34"/>
      <c r="AA262" s="34"/>
      <c r="AB262" s="34"/>
      <c r="AC262" s="34"/>
      <c r="AD262" s="34"/>
      <c r="AE262" s="34"/>
      <c r="AT262" s="17" t="s">
        <v>218</v>
      </c>
      <c r="AU262" s="17" t="s">
        <v>83</v>
      </c>
    </row>
    <row r="263" spans="1:65" s="12" customFormat="1" x14ac:dyDescent="0.2">
      <c r="B263" s="181"/>
      <c r="C263" s="182"/>
      <c r="D263" s="176" t="s">
        <v>220</v>
      </c>
      <c r="E263" s="183" t="s">
        <v>35</v>
      </c>
      <c r="F263" s="184" t="s">
        <v>688</v>
      </c>
      <c r="G263" s="182"/>
      <c r="H263" s="185">
        <v>12.711</v>
      </c>
      <c r="I263" s="186"/>
      <c r="J263" s="182"/>
      <c r="K263" s="182"/>
      <c r="L263" s="187"/>
      <c r="M263" s="188"/>
      <c r="N263" s="189"/>
      <c r="O263" s="189"/>
      <c r="P263" s="189"/>
      <c r="Q263" s="189"/>
      <c r="R263" s="189"/>
      <c r="S263" s="189"/>
      <c r="T263" s="190"/>
      <c r="AT263" s="191" t="s">
        <v>220</v>
      </c>
      <c r="AU263" s="191" t="s">
        <v>83</v>
      </c>
      <c r="AV263" s="12" t="s">
        <v>85</v>
      </c>
      <c r="AW263" s="12" t="s">
        <v>37</v>
      </c>
      <c r="AX263" s="12" t="s">
        <v>83</v>
      </c>
      <c r="AY263" s="191" t="s">
        <v>215</v>
      </c>
    </row>
    <row r="264" spans="1:65" s="2" customFormat="1" ht="44.25" customHeight="1" x14ac:dyDescent="0.2">
      <c r="A264" s="34"/>
      <c r="B264" s="35"/>
      <c r="C264" s="208" t="s">
        <v>689</v>
      </c>
      <c r="D264" s="208" t="s">
        <v>366</v>
      </c>
      <c r="E264" s="209" t="s">
        <v>579</v>
      </c>
      <c r="F264" s="210" t="s">
        <v>580</v>
      </c>
      <c r="G264" s="211" t="s">
        <v>353</v>
      </c>
      <c r="H264" s="212">
        <v>12.711</v>
      </c>
      <c r="I264" s="213"/>
      <c r="J264" s="214">
        <f>ROUND(I264*H264,2)</f>
        <v>0</v>
      </c>
      <c r="K264" s="210" t="s">
        <v>213</v>
      </c>
      <c r="L264" s="39"/>
      <c r="M264" s="215" t="s">
        <v>35</v>
      </c>
      <c r="N264" s="216" t="s">
        <v>47</v>
      </c>
      <c r="O264" s="64"/>
      <c r="P264" s="172">
        <f>O264*H264</f>
        <v>0</v>
      </c>
      <c r="Q264" s="172">
        <v>0</v>
      </c>
      <c r="R264" s="172">
        <f>Q264*H264</f>
        <v>0</v>
      </c>
      <c r="S264" s="172">
        <v>0</v>
      </c>
      <c r="T264" s="173">
        <f>S264*H264</f>
        <v>0</v>
      </c>
      <c r="U264" s="34"/>
      <c r="V264" s="34"/>
      <c r="W264" s="34"/>
      <c r="X264" s="34"/>
      <c r="Y264" s="34"/>
      <c r="Z264" s="34"/>
      <c r="AA264" s="34"/>
      <c r="AB264" s="34"/>
      <c r="AC264" s="34"/>
      <c r="AD264" s="34"/>
      <c r="AE264" s="34"/>
      <c r="AR264" s="174" t="s">
        <v>369</v>
      </c>
      <c r="AT264" s="174" t="s">
        <v>366</v>
      </c>
      <c r="AU264" s="174" t="s">
        <v>83</v>
      </c>
      <c r="AY264" s="17" t="s">
        <v>215</v>
      </c>
      <c r="BE264" s="175">
        <f>IF(N264="základní",J264,0)</f>
        <v>0</v>
      </c>
      <c r="BF264" s="175">
        <f>IF(N264="snížená",J264,0)</f>
        <v>0</v>
      </c>
      <c r="BG264" s="175">
        <f>IF(N264="zákl. přenesená",J264,0)</f>
        <v>0</v>
      </c>
      <c r="BH264" s="175">
        <f>IF(N264="sníž. přenesená",J264,0)</f>
        <v>0</v>
      </c>
      <c r="BI264" s="175">
        <f>IF(N264="nulová",J264,0)</f>
        <v>0</v>
      </c>
      <c r="BJ264" s="17" t="s">
        <v>83</v>
      </c>
      <c r="BK264" s="175">
        <f>ROUND(I264*H264,2)</f>
        <v>0</v>
      </c>
      <c r="BL264" s="17" t="s">
        <v>369</v>
      </c>
      <c r="BM264" s="174" t="s">
        <v>594</v>
      </c>
    </row>
    <row r="265" spans="1:65" s="2" customFormat="1" ht="19.5" x14ac:dyDescent="0.2">
      <c r="A265" s="34"/>
      <c r="B265" s="35"/>
      <c r="C265" s="36"/>
      <c r="D265" s="176" t="s">
        <v>218</v>
      </c>
      <c r="E265" s="36"/>
      <c r="F265" s="177" t="s">
        <v>595</v>
      </c>
      <c r="G265" s="36"/>
      <c r="H265" s="36"/>
      <c r="I265" s="178"/>
      <c r="J265" s="36"/>
      <c r="K265" s="36"/>
      <c r="L265" s="39"/>
      <c r="M265" s="179"/>
      <c r="N265" s="180"/>
      <c r="O265" s="64"/>
      <c r="P265" s="64"/>
      <c r="Q265" s="64"/>
      <c r="R265" s="64"/>
      <c r="S265" s="64"/>
      <c r="T265" s="65"/>
      <c r="U265" s="34"/>
      <c r="V265" s="34"/>
      <c r="W265" s="34"/>
      <c r="X265" s="34"/>
      <c r="Y265" s="34"/>
      <c r="Z265" s="34"/>
      <c r="AA265" s="34"/>
      <c r="AB265" s="34"/>
      <c r="AC265" s="34"/>
      <c r="AD265" s="34"/>
      <c r="AE265" s="34"/>
      <c r="AT265" s="17" t="s">
        <v>218</v>
      </c>
      <c r="AU265" s="17" t="s">
        <v>83</v>
      </c>
    </row>
    <row r="266" spans="1:65" s="12" customFormat="1" x14ac:dyDescent="0.2">
      <c r="B266" s="181"/>
      <c r="C266" s="182"/>
      <c r="D266" s="176" t="s">
        <v>220</v>
      </c>
      <c r="E266" s="183" t="s">
        <v>35</v>
      </c>
      <c r="F266" s="184" t="s">
        <v>688</v>
      </c>
      <c r="G266" s="182"/>
      <c r="H266" s="185">
        <v>12.711</v>
      </c>
      <c r="I266" s="186"/>
      <c r="J266" s="182"/>
      <c r="K266" s="182"/>
      <c r="L266" s="187"/>
      <c r="M266" s="188"/>
      <c r="N266" s="189"/>
      <c r="O266" s="189"/>
      <c r="P266" s="189"/>
      <c r="Q266" s="189"/>
      <c r="R266" s="189"/>
      <c r="S266" s="189"/>
      <c r="T266" s="190"/>
      <c r="AT266" s="191" t="s">
        <v>220</v>
      </c>
      <c r="AU266" s="191" t="s">
        <v>83</v>
      </c>
      <c r="AV266" s="12" t="s">
        <v>85</v>
      </c>
      <c r="AW266" s="12" t="s">
        <v>37</v>
      </c>
      <c r="AX266" s="12" t="s">
        <v>83</v>
      </c>
      <c r="AY266" s="191" t="s">
        <v>215</v>
      </c>
    </row>
    <row r="267" spans="1:65" s="2" customFormat="1" ht="48" x14ac:dyDescent="0.2">
      <c r="A267" s="34"/>
      <c r="B267" s="35"/>
      <c r="C267" s="208" t="s">
        <v>690</v>
      </c>
      <c r="D267" s="208" t="s">
        <v>366</v>
      </c>
      <c r="E267" s="209" t="s">
        <v>597</v>
      </c>
      <c r="F267" s="210" t="s">
        <v>598</v>
      </c>
      <c r="G267" s="211" t="s">
        <v>353</v>
      </c>
      <c r="H267" s="212">
        <v>102.6</v>
      </c>
      <c r="I267" s="213"/>
      <c r="J267" s="214">
        <f>ROUND(I267*H267,2)</f>
        <v>0</v>
      </c>
      <c r="K267" s="210" t="s">
        <v>213</v>
      </c>
      <c r="L267" s="39"/>
      <c r="M267" s="215" t="s">
        <v>35</v>
      </c>
      <c r="N267" s="216" t="s">
        <v>47</v>
      </c>
      <c r="O267" s="64"/>
      <c r="P267" s="172">
        <f>O267*H267</f>
        <v>0</v>
      </c>
      <c r="Q267" s="172">
        <v>0</v>
      </c>
      <c r="R267" s="172">
        <f>Q267*H267</f>
        <v>0</v>
      </c>
      <c r="S267" s="172">
        <v>0</v>
      </c>
      <c r="T267" s="173">
        <f>S267*H267</f>
        <v>0</v>
      </c>
      <c r="U267" s="34"/>
      <c r="V267" s="34"/>
      <c r="W267" s="34"/>
      <c r="X267" s="34"/>
      <c r="Y267" s="34"/>
      <c r="Z267" s="34"/>
      <c r="AA267" s="34"/>
      <c r="AB267" s="34"/>
      <c r="AC267" s="34"/>
      <c r="AD267" s="34"/>
      <c r="AE267" s="34"/>
      <c r="AR267" s="174" t="s">
        <v>369</v>
      </c>
      <c r="AT267" s="174" t="s">
        <v>366</v>
      </c>
      <c r="AU267" s="174" t="s">
        <v>83</v>
      </c>
      <c r="AY267" s="17" t="s">
        <v>215</v>
      </c>
      <c r="BE267" s="175">
        <f>IF(N267="základní",J267,0)</f>
        <v>0</v>
      </c>
      <c r="BF267" s="175">
        <f>IF(N267="snížená",J267,0)</f>
        <v>0</v>
      </c>
      <c r="BG267" s="175">
        <f>IF(N267="zákl. přenesená",J267,0)</f>
        <v>0</v>
      </c>
      <c r="BH267" s="175">
        <f>IF(N267="sníž. přenesená",J267,0)</f>
        <v>0</v>
      </c>
      <c r="BI267" s="175">
        <f>IF(N267="nulová",J267,0)</f>
        <v>0</v>
      </c>
      <c r="BJ267" s="17" t="s">
        <v>83</v>
      </c>
      <c r="BK267" s="175">
        <f>ROUND(I267*H267,2)</f>
        <v>0</v>
      </c>
      <c r="BL267" s="17" t="s">
        <v>369</v>
      </c>
      <c r="BM267" s="174" t="s">
        <v>599</v>
      </c>
    </row>
    <row r="268" spans="1:65" s="12" customFormat="1" x14ac:dyDescent="0.2">
      <c r="B268" s="181"/>
      <c r="C268" s="182"/>
      <c r="D268" s="176" t="s">
        <v>220</v>
      </c>
      <c r="E268" s="183" t="s">
        <v>35</v>
      </c>
      <c r="F268" s="184" t="s">
        <v>588</v>
      </c>
      <c r="G268" s="182"/>
      <c r="H268" s="185">
        <v>102.6</v>
      </c>
      <c r="I268" s="186"/>
      <c r="J268" s="182"/>
      <c r="K268" s="182"/>
      <c r="L268" s="187"/>
      <c r="M268" s="188"/>
      <c r="N268" s="189"/>
      <c r="O268" s="189"/>
      <c r="P268" s="189"/>
      <c r="Q268" s="189"/>
      <c r="R268" s="189"/>
      <c r="S268" s="189"/>
      <c r="T268" s="190"/>
      <c r="AT268" s="191" t="s">
        <v>220</v>
      </c>
      <c r="AU268" s="191" t="s">
        <v>83</v>
      </c>
      <c r="AV268" s="12" t="s">
        <v>85</v>
      </c>
      <c r="AW268" s="12" t="s">
        <v>37</v>
      </c>
      <c r="AX268" s="12" t="s">
        <v>83</v>
      </c>
      <c r="AY268" s="191" t="s">
        <v>215</v>
      </c>
    </row>
    <row r="269" spans="1:65" s="2" customFormat="1" ht="48" x14ac:dyDescent="0.2">
      <c r="A269" s="34"/>
      <c r="B269" s="35"/>
      <c r="C269" s="208" t="s">
        <v>691</v>
      </c>
      <c r="D269" s="208" t="s">
        <v>366</v>
      </c>
      <c r="E269" s="209" t="s">
        <v>601</v>
      </c>
      <c r="F269" s="210" t="s">
        <v>602</v>
      </c>
      <c r="G269" s="211" t="s">
        <v>353</v>
      </c>
      <c r="H269" s="212">
        <v>12.61</v>
      </c>
      <c r="I269" s="213"/>
      <c r="J269" s="214">
        <f>ROUND(I269*H269,2)</f>
        <v>0</v>
      </c>
      <c r="K269" s="210" t="s">
        <v>213</v>
      </c>
      <c r="L269" s="39"/>
      <c r="M269" s="215" t="s">
        <v>35</v>
      </c>
      <c r="N269" s="216" t="s">
        <v>47</v>
      </c>
      <c r="O269" s="64"/>
      <c r="P269" s="172">
        <f>O269*H269</f>
        <v>0</v>
      </c>
      <c r="Q269" s="172">
        <v>0</v>
      </c>
      <c r="R269" s="172">
        <f>Q269*H269</f>
        <v>0</v>
      </c>
      <c r="S269" s="172">
        <v>0</v>
      </c>
      <c r="T269" s="173">
        <f>S269*H269</f>
        <v>0</v>
      </c>
      <c r="U269" s="34"/>
      <c r="V269" s="34"/>
      <c r="W269" s="34"/>
      <c r="X269" s="34"/>
      <c r="Y269" s="34"/>
      <c r="Z269" s="34"/>
      <c r="AA269" s="34"/>
      <c r="AB269" s="34"/>
      <c r="AC269" s="34"/>
      <c r="AD269" s="34"/>
      <c r="AE269" s="34"/>
      <c r="AR269" s="174" t="s">
        <v>369</v>
      </c>
      <c r="AT269" s="174" t="s">
        <v>366</v>
      </c>
      <c r="AU269" s="174" t="s">
        <v>83</v>
      </c>
      <c r="AY269" s="17" t="s">
        <v>215</v>
      </c>
      <c r="BE269" s="175">
        <f>IF(N269="základní",J269,0)</f>
        <v>0</v>
      </c>
      <c r="BF269" s="175">
        <f>IF(N269="snížená",J269,0)</f>
        <v>0</v>
      </c>
      <c r="BG269" s="175">
        <f>IF(N269="zákl. přenesená",J269,0)</f>
        <v>0</v>
      </c>
      <c r="BH269" s="175">
        <f>IF(N269="sníž. přenesená",J269,0)</f>
        <v>0</v>
      </c>
      <c r="BI269" s="175">
        <f>IF(N269="nulová",J269,0)</f>
        <v>0</v>
      </c>
      <c r="BJ269" s="17" t="s">
        <v>83</v>
      </c>
      <c r="BK269" s="175">
        <f>ROUND(I269*H269,2)</f>
        <v>0</v>
      </c>
      <c r="BL269" s="17" t="s">
        <v>369</v>
      </c>
      <c r="BM269" s="174" t="s">
        <v>603</v>
      </c>
    </row>
    <row r="270" spans="1:65" s="12" customFormat="1" x14ac:dyDescent="0.2">
      <c r="B270" s="181"/>
      <c r="C270" s="182"/>
      <c r="D270" s="176" t="s">
        <v>220</v>
      </c>
      <c r="E270" s="183" t="s">
        <v>35</v>
      </c>
      <c r="F270" s="184" t="s">
        <v>671</v>
      </c>
      <c r="G270" s="182"/>
      <c r="H270" s="185">
        <v>12.61</v>
      </c>
      <c r="I270" s="186"/>
      <c r="J270" s="182"/>
      <c r="K270" s="182"/>
      <c r="L270" s="187"/>
      <c r="M270" s="188"/>
      <c r="N270" s="189"/>
      <c r="O270" s="189"/>
      <c r="P270" s="189"/>
      <c r="Q270" s="189"/>
      <c r="R270" s="189"/>
      <c r="S270" s="189"/>
      <c r="T270" s="190"/>
      <c r="AT270" s="191" t="s">
        <v>220</v>
      </c>
      <c r="AU270" s="191" t="s">
        <v>83</v>
      </c>
      <c r="AV270" s="12" t="s">
        <v>85</v>
      </c>
      <c r="AW270" s="12" t="s">
        <v>37</v>
      </c>
      <c r="AX270" s="12" t="s">
        <v>83</v>
      </c>
      <c r="AY270" s="191" t="s">
        <v>215</v>
      </c>
    </row>
    <row r="271" spans="1:65" s="2" customFormat="1" ht="44.25" customHeight="1" x14ac:dyDescent="0.2">
      <c r="A271" s="34"/>
      <c r="B271" s="35"/>
      <c r="C271" s="208" t="s">
        <v>692</v>
      </c>
      <c r="D271" s="208" t="s">
        <v>366</v>
      </c>
      <c r="E271" s="209" t="s">
        <v>605</v>
      </c>
      <c r="F271" s="210" t="s">
        <v>606</v>
      </c>
      <c r="G271" s="211" t="s">
        <v>353</v>
      </c>
      <c r="H271" s="212">
        <v>0.10100000000000001</v>
      </c>
      <c r="I271" s="213"/>
      <c r="J271" s="214">
        <f>ROUND(I271*H271,2)</f>
        <v>0</v>
      </c>
      <c r="K271" s="210" t="s">
        <v>213</v>
      </c>
      <c r="L271" s="39"/>
      <c r="M271" s="215" t="s">
        <v>35</v>
      </c>
      <c r="N271" s="216" t="s">
        <v>47</v>
      </c>
      <c r="O271" s="64"/>
      <c r="P271" s="172">
        <f>O271*H271</f>
        <v>0</v>
      </c>
      <c r="Q271" s="172">
        <v>0</v>
      </c>
      <c r="R271" s="172">
        <f>Q271*H271</f>
        <v>0</v>
      </c>
      <c r="S271" s="172">
        <v>0</v>
      </c>
      <c r="T271" s="173">
        <f>S271*H271</f>
        <v>0</v>
      </c>
      <c r="U271" s="34"/>
      <c r="V271" s="34"/>
      <c r="W271" s="34"/>
      <c r="X271" s="34"/>
      <c r="Y271" s="34"/>
      <c r="Z271" s="34"/>
      <c r="AA271" s="34"/>
      <c r="AB271" s="34"/>
      <c r="AC271" s="34"/>
      <c r="AD271" s="34"/>
      <c r="AE271" s="34"/>
      <c r="AR271" s="174" t="s">
        <v>369</v>
      </c>
      <c r="AT271" s="174" t="s">
        <v>366</v>
      </c>
      <c r="AU271" s="174" t="s">
        <v>83</v>
      </c>
      <c r="AY271" s="17" t="s">
        <v>215</v>
      </c>
      <c r="BE271" s="175">
        <f>IF(N271="základní",J271,0)</f>
        <v>0</v>
      </c>
      <c r="BF271" s="175">
        <f>IF(N271="snížená",J271,0)</f>
        <v>0</v>
      </c>
      <c r="BG271" s="175">
        <f>IF(N271="zákl. přenesená",J271,0)</f>
        <v>0</v>
      </c>
      <c r="BH271" s="175">
        <f>IF(N271="sníž. přenesená",J271,0)</f>
        <v>0</v>
      </c>
      <c r="BI271" s="175">
        <f>IF(N271="nulová",J271,0)</f>
        <v>0</v>
      </c>
      <c r="BJ271" s="17" t="s">
        <v>83</v>
      </c>
      <c r="BK271" s="175">
        <f>ROUND(I271*H271,2)</f>
        <v>0</v>
      </c>
      <c r="BL271" s="17" t="s">
        <v>369</v>
      </c>
      <c r="BM271" s="174" t="s">
        <v>607</v>
      </c>
    </row>
    <row r="272" spans="1:65" s="12" customFormat="1" x14ac:dyDescent="0.2">
      <c r="B272" s="181"/>
      <c r="C272" s="182"/>
      <c r="D272" s="176" t="s">
        <v>220</v>
      </c>
      <c r="E272" s="183" t="s">
        <v>35</v>
      </c>
      <c r="F272" s="184" t="s">
        <v>693</v>
      </c>
      <c r="G272" s="182"/>
      <c r="H272" s="185">
        <v>0.10100000000000001</v>
      </c>
      <c r="I272" s="186"/>
      <c r="J272" s="182"/>
      <c r="K272" s="182"/>
      <c r="L272" s="187"/>
      <c r="M272" s="217"/>
      <c r="N272" s="218"/>
      <c r="O272" s="218"/>
      <c r="P272" s="218"/>
      <c r="Q272" s="218"/>
      <c r="R272" s="218"/>
      <c r="S272" s="218"/>
      <c r="T272" s="219"/>
      <c r="AT272" s="191" t="s">
        <v>220</v>
      </c>
      <c r="AU272" s="191" t="s">
        <v>83</v>
      </c>
      <c r="AV272" s="12" t="s">
        <v>85</v>
      </c>
      <c r="AW272" s="12" t="s">
        <v>37</v>
      </c>
      <c r="AX272" s="12" t="s">
        <v>83</v>
      </c>
      <c r="AY272" s="191" t="s">
        <v>215</v>
      </c>
    </row>
    <row r="273" spans="1:31" s="2" customFormat="1" ht="6.95" customHeight="1" x14ac:dyDescent="0.2">
      <c r="A273" s="34"/>
      <c r="B273" s="47"/>
      <c r="C273" s="48"/>
      <c r="D273" s="48"/>
      <c r="E273" s="48"/>
      <c r="F273" s="48"/>
      <c r="G273" s="48"/>
      <c r="H273" s="48"/>
      <c r="I273" s="48"/>
      <c r="J273" s="48"/>
      <c r="K273" s="48"/>
      <c r="L273" s="39"/>
      <c r="M273" s="34"/>
      <c r="O273" s="34"/>
      <c r="P273" s="34"/>
      <c r="Q273" s="34"/>
      <c r="R273" s="34"/>
      <c r="S273" s="34"/>
      <c r="T273" s="34"/>
      <c r="U273" s="34"/>
      <c r="V273" s="34"/>
      <c r="W273" s="34"/>
      <c r="X273" s="34"/>
      <c r="Y273" s="34"/>
      <c r="Z273" s="34"/>
      <c r="AA273" s="34"/>
      <c r="AB273" s="34"/>
      <c r="AC273" s="34"/>
      <c r="AD273" s="34"/>
      <c r="AE273" s="34"/>
    </row>
  </sheetData>
  <sheetProtection algorithmName="SHA-512" hashValue="k1iaVtC2Xz4k6DFw5TEaBsHoqP/B2bV6j4i3JIkFpEgLKbYQuKmfsByWsA9bKy7cZHpuC3A5aH78szY1v2DGxA==" saltValue="nq4YTzjglQLwE/+WvEANOVagjaPA/C5760O9TaINL4tixOusdGk4NNnhq7LB7egG6jnukFBJr3KBPdYUObjuEw==" spinCount="100000" sheet="1" objects="1" scenarios="1" formatColumns="0" formatRows="0" autoFilter="0"/>
  <autoFilter ref="C87:K272"/>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104"/>
  <sheetViews>
    <sheetView showGridLines="0" topLeftCell="A79" workbookViewId="0">
      <selection activeCell="Y93" sqref="Y93"/>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100</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617</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694</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187</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ROUND(J85,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ROUND((SUM(BE85:BE103)),  2)</f>
        <v>0</v>
      </c>
      <c r="G35" s="34"/>
      <c r="H35" s="34"/>
      <c r="I35" s="124">
        <v>0.21</v>
      </c>
      <c r="J35" s="123">
        <f>ROUND(((SUM(BE85:BE103))*I35),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ROUND((SUM(BF85:BF103)),  2)</f>
        <v>0</v>
      </c>
      <c r="G36" s="34"/>
      <c r="H36" s="34"/>
      <c r="I36" s="124">
        <v>0.15</v>
      </c>
      <c r="J36" s="123">
        <f>ROUND(((SUM(BF85:BF103))*I36),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ROUND((SUM(BG85:BG103)),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ROUND((SUM(BH85:BH103)),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ROUND((SUM(BI85:BI103)),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617</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02.2 - Materíál dodávaný zadavatelem - NEOCEŇOVAT!</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žst. Omlenice</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J85</f>
        <v>0</v>
      </c>
      <c r="K63" s="36"/>
      <c r="L63" s="113"/>
      <c r="S63" s="34"/>
      <c r="T63" s="34"/>
      <c r="U63" s="34"/>
      <c r="V63" s="34"/>
      <c r="W63" s="34"/>
      <c r="X63" s="34"/>
      <c r="Y63" s="34"/>
      <c r="Z63" s="34"/>
      <c r="AA63" s="34"/>
      <c r="AB63" s="34"/>
      <c r="AC63" s="34"/>
      <c r="AD63" s="34"/>
      <c r="AE63" s="34"/>
      <c r="AU63" s="17" t="s">
        <v>192</v>
      </c>
    </row>
    <row r="64" spans="1:47" s="2" customFormat="1" ht="21.75" customHeight="1" x14ac:dyDescent="0.2">
      <c r="A64" s="34"/>
      <c r="B64" s="35"/>
      <c r="C64" s="36"/>
      <c r="D64" s="36"/>
      <c r="E64" s="36"/>
      <c r="F64" s="36"/>
      <c r="G64" s="36"/>
      <c r="H64" s="36"/>
      <c r="I64" s="36"/>
      <c r="J64" s="36"/>
      <c r="K64" s="36"/>
      <c r="L64" s="113"/>
      <c r="S64" s="34"/>
      <c r="T64" s="34"/>
      <c r="U64" s="34"/>
      <c r="V64" s="34"/>
      <c r="W64" s="34"/>
      <c r="X64" s="34"/>
      <c r="Y64" s="34"/>
      <c r="Z64" s="34"/>
      <c r="AA64" s="34"/>
      <c r="AB64" s="34"/>
      <c r="AC64" s="34"/>
      <c r="AD64" s="34"/>
      <c r="AE64" s="34"/>
    </row>
    <row r="65" spans="1:31" s="2" customFormat="1" ht="6.95" customHeight="1" x14ac:dyDescent="0.2">
      <c r="A65" s="34"/>
      <c r="B65" s="47"/>
      <c r="C65" s="48"/>
      <c r="D65" s="48"/>
      <c r="E65" s="48"/>
      <c r="F65" s="48"/>
      <c r="G65" s="48"/>
      <c r="H65" s="48"/>
      <c r="I65" s="48"/>
      <c r="J65" s="48"/>
      <c r="K65" s="48"/>
      <c r="L65" s="113"/>
      <c r="S65" s="34"/>
      <c r="T65" s="34"/>
      <c r="U65" s="34"/>
      <c r="V65" s="34"/>
      <c r="W65" s="34"/>
      <c r="X65" s="34"/>
      <c r="Y65" s="34"/>
      <c r="Z65" s="34"/>
      <c r="AA65" s="34"/>
      <c r="AB65" s="34"/>
      <c r="AC65" s="34"/>
      <c r="AD65" s="34"/>
      <c r="AE65" s="34"/>
    </row>
    <row r="69" spans="1:31" s="2" customFormat="1" ht="6.95" customHeight="1" x14ac:dyDescent="0.2">
      <c r="A69" s="34"/>
      <c r="B69" s="49"/>
      <c r="C69" s="50"/>
      <c r="D69" s="50"/>
      <c r="E69" s="50"/>
      <c r="F69" s="50"/>
      <c r="G69" s="50"/>
      <c r="H69" s="50"/>
      <c r="I69" s="50"/>
      <c r="J69" s="50"/>
      <c r="K69" s="50"/>
      <c r="L69" s="113"/>
      <c r="S69" s="34"/>
      <c r="T69" s="34"/>
      <c r="U69" s="34"/>
      <c r="V69" s="34"/>
      <c r="W69" s="34"/>
      <c r="X69" s="34"/>
      <c r="Y69" s="34"/>
      <c r="Z69" s="34"/>
      <c r="AA69" s="34"/>
      <c r="AB69" s="34"/>
      <c r="AC69" s="34"/>
      <c r="AD69" s="34"/>
      <c r="AE69" s="34"/>
    </row>
    <row r="70" spans="1:31" s="2" customFormat="1" ht="24.95" customHeight="1" x14ac:dyDescent="0.2">
      <c r="A70" s="34"/>
      <c r="B70" s="35"/>
      <c r="C70" s="23" t="s">
        <v>196</v>
      </c>
      <c r="D70" s="36"/>
      <c r="E70" s="36"/>
      <c r="F70" s="36"/>
      <c r="G70" s="36"/>
      <c r="H70" s="36"/>
      <c r="I70" s="36"/>
      <c r="J70" s="36"/>
      <c r="K70" s="36"/>
      <c r="L70" s="113"/>
      <c r="S70" s="34"/>
      <c r="T70" s="34"/>
      <c r="U70" s="34"/>
      <c r="V70" s="34"/>
      <c r="W70" s="34"/>
      <c r="X70" s="34"/>
      <c r="Y70" s="34"/>
      <c r="Z70" s="34"/>
      <c r="AA70" s="34"/>
      <c r="AB70" s="34"/>
      <c r="AC70" s="34"/>
      <c r="AD70" s="34"/>
      <c r="AE70" s="34"/>
    </row>
    <row r="71" spans="1:31" s="2" customFormat="1" ht="6.95" customHeight="1" x14ac:dyDescent="0.2">
      <c r="A71" s="34"/>
      <c r="B71" s="35"/>
      <c r="C71" s="36"/>
      <c r="D71" s="36"/>
      <c r="E71" s="36"/>
      <c r="F71" s="36"/>
      <c r="G71" s="36"/>
      <c r="H71" s="36"/>
      <c r="I71" s="36"/>
      <c r="J71" s="36"/>
      <c r="K71" s="36"/>
      <c r="L71" s="113"/>
      <c r="S71" s="34"/>
      <c r="T71" s="34"/>
      <c r="U71" s="34"/>
      <c r="V71" s="34"/>
      <c r="W71" s="34"/>
      <c r="X71" s="34"/>
      <c r="Y71" s="34"/>
      <c r="Z71" s="34"/>
      <c r="AA71" s="34"/>
      <c r="AB71" s="34"/>
      <c r="AC71" s="34"/>
      <c r="AD71" s="34"/>
      <c r="AE71" s="34"/>
    </row>
    <row r="72" spans="1:31" s="2" customFormat="1" ht="12" customHeight="1" x14ac:dyDescent="0.2">
      <c r="A72" s="34"/>
      <c r="B72" s="35"/>
      <c r="C72" s="29" t="s">
        <v>16</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ht="16.5" customHeight="1" x14ac:dyDescent="0.2">
      <c r="A73" s="34"/>
      <c r="B73" s="35"/>
      <c r="C73" s="36"/>
      <c r="D73" s="36"/>
      <c r="E73" s="367" t="str">
        <f>E7</f>
        <v>Oprava kolejí a výhybek v úseku H. Dvořiště - Velešín na trati Č. Budějovice - Summerau</v>
      </c>
      <c r="F73" s="368"/>
      <c r="G73" s="368"/>
      <c r="H73" s="368"/>
      <c r="I73" s="36"/>
      <c r="J73" s="36"/>
      <c r="K73" s="36"/>
      <c r="L73" s="113"/>
      <c r="S73" s="34"/>
      <c r="T73" s="34"/>
      <c r="U73" s="34"/>
      <c r="V73" s="34"/>
      <c r="W73" s="34"/>
      <c r="X73" s="34"/>
      <c r="Y73" s="34"/>
      <c r="Z73" s="34"/>
      <c r="AA73" s="34"/>
      <c r="AB73" s="34"/>
      <c r="AC73" s="34"/>
      <c r="AD73" s="34"/>
      <c r="AE73" s="34"/>
    </row>
    <row r="74" spans="1:31" s="1" customFormat="1" ht="12" customHeight="1" x14ac:dyDescent="0.2">
      <c r="B74" s="21"/>
      <c r="C74" s="29" t="s">
        <v>183</v>
      </c>
      <c r="D74" s="22"/>
      <c r="E74" s="22"/>
      <c r="F74" s="22"/>
      <c r="G74" s="22"/>
      <c r="H74" s="22"/>
      <c r="I74" s="22"/>
      <c r="J74" s="22"/>
      <c r="K74" s="22"/>
      <c r="L74" s="20"/>
    </row>
    <row r="75" spans="1:31" s="2" customFormat="1" ht="16.5" customHeight="1" x14ac:dyDescent="0.2">
      <c r="A75" s="34"/>
      <c r="B75" s="35"/>
      <c r="C75" s="36"/>
      <c r="D75" s="36"/>
      <c r="E75" s="367" t="s">
        <v>617</v>
      </c>
      <c r="F75" s="366"/>
      <c r="G75" s="366"/>
      <c r="H75" s="366"/>
      <c r="I75" s="36"/>
      <c r="J75" s="36"/>
      <c r="K75" s="36"/>
      <c r="L75" s="113"/>
      <c r="S75" s="34"/>
      <c r="T75" s="34"/>
      <c r="U75" s="34"/>
      <c r="V75" s="34"/>
      <c r="W75" s="34"/>
      <c r="X75" s="34"/>
      <c r="Y75" s="34"/>
      <c r="Z75" s="34"/>
      <c r="AA75" s="34"/>
      <c r="AB75" s="34"/>
      <c r="AC75" s="34"/>
      <c r="AD75" s="34"/>
      <c r="AE75" s="34"/>
    </row>
    <row r="76" spans="1:31" s="2" customFormat="1" ht="12" customHeight="1" x14ac:dyDescent="0.2">
      <c r="A76" s="34"/>
      <c r="B76" s="35"/>
      <c r="C76" s="29" t="s">
        <v>185</v>
      </c>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ht="16.5" customHeight="1" x14ac:dyDescent="0.2">
      <c r="A77" s="34"/>
      <c r="B77" s="35"/>
      <c r="C77" s="36"/>
      <c r="D77" s="36"/>
      <c r="E77" s="330" t="str">
        <f>E11</f>
        <v>SO 02.2 - Materíál dodávaný zadavatelem - NEOCEŇOVAT!</v>
      </c>
      <c r="F77" s="366"/>
      <c r="G77" s="366"/>
      <c r="H77" s="366"/>
      <c r="I77" s="36"/>
      <c r="J77" s="36"/>
      <c r="K77" s="36"/>
      <c r="L77" s="113"/>
      <c r="S77" s="34"/>
      <c r="T77" s="34"/>
      <c r="U77" s="34"/>
      <c r="V77" s="34"/>
      <c r="W77" s="34"/>
      <c r="X77" s="34"/>
      <c r="Y77" s="34"/>
      <c r="Z77" s="34"/>
      <c r="AA77" s="34"/>
      <c r="AB77" s="34"/>
      <c r="AC77" s="34"/>
      <c r="AD77" s="34"/>
      <c r="AE77" s="34"/>
    </row>
    <row r="78" spans="1:31" s="2" customFormat="1" ht="6.95" customHeight="1" x14ac:dyDescent="0.2">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22</v>
      </c>
      <c r="D79" s="36"/>
      <c r="E79" s="36"/>
      <c r="F79" s="27" t="str">
        <f>F14</f>
        <v>trať 196 dle JŘ, žst. Omlenice</v>
      </c>
      <c r="G79" s="36"/>
      <c r="H79" s="36"/>
      <c r="I79" s="29" t="s">
        <v>24</v>
      </c>
      <c r="J79" s="59" t="str">
        <f>IF(J14="","",J14)</f>
        <v>20. 1. 2021</v>
      </c>
      <c r="K79" s="36"/>
      <c r="L79" s="113"/>
      <c r="S79" s="34"/>
      <c r="T79" s="34"/>
      <c r="U79" s="34"/>
      <c r="V79" s="34"/>
      <c r="W79" s="34"/>
      <c r="X79" s="34"/>
      <c r="Y79" s="34"/>
      <c r="Z79" s="34"/>
      <c r="AA79" s="34"/>
      <c r="AB79" s="34"/>
      <c r="AC79" s="34"/>
      <c r="AD79" s="34"/>
      <c r="AE79" s="34"/>
    </row>
    <row r="80" spans="1:31" s="2" customFormat="1" ht="6.95" customHeight="1" x14ac:dyDescent="0.2">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5.2" customHeight="1" x14ac:dyDescent="0.2">
      <c r="A81" s="34"/>
      <c r="B81" s="35"/>
      <c r="C81" s="29" t="s">
        <v>26</v>
      </c>
      <c r="D81" s="36"/>
      <c r="E81" s="36"/>
      <c r="F81" s="27" t="str">
        <f>E17</f>
        <v xml:space="preserve">Správa železnic, s. o., OŘ Plzeň </v>
      </c>
      <c r="G81" s="36"/>
      <c r="H81" s="36"/>
      <c r="I81" s="29" t="s">
        <v>34</v>
      </c>
      <c r="J81" s="32" t="str">
        <f>E23</f>
        <v xml:space="preserve"> </v>
      </c>
      <c r="K81" s="36"/>
      <c r="L81" s="113"/>
      <c r="S81" s="34"/>
      <c r="T81" s="34"/>
      <c r="U81" s="34"/>
      <c r="V81" s="34"/>
      <c r="W81" s="34"/>
      <c r="X81" s="34"/>
      <c r="Y81" s="34"/>
      <c r="Z81" s="34"/>
      <c r="AA81" s="34"/>
      <c r="AB81" s="34"/>
      <c r="AC81" s="34"/>
      <c r="AD81" s="34"/>
      <c r="AE81" s="34"/>
    </row>
    <row r="82" spans="1:65" s="2" customFormat="1" ht="15.2" customHeight="1" x14ac:dyDescent="0.2">
      <c r="A82" s="34"/>
      <c r="B82" s="35"/>
      <c r="C82" s="29" t="s">
        <v>32</v>
      </c>
      <c r="D82" s="36"/>
      <c r="E82" s="36"/>
      <c r="F82" s="27" t="str">
        <f>IF(E20="","",E20)</f>
        <v>Vyplň údaj</v>
      </c>
      <c r="G82" s="36"/>
      <c r="H82" s="36"/>
      <c r="I82" s="29" t="s">
        <v>38</v>
      </c>
      <c r="J82" s="32" t="str">
        <f>E26</f>
        <v>Libor Brabenec</v>
      </c>
      <c r="K82" s="36"/>
      <c r="L82" s="113"/>
      <c r="S82" s="34"/>
      <c r="T82" s="34"/>
      <c r="U82" s="34"/>
      <c r="V82" s="34"/>
      <c r="W82" s="34"/>
      <c r="X82" s="34"/>
      <c r="Y82" s="34"/>
      <c r="Z82" s="34"/>
      <c r="AA82" s="34"/>
      <c r="AB82" s="34"/>
      <c r="AC82" s="34"/>
      <c r="AD82" s="34"/>
      <c r="AE82" s="34"/>
    </row>
    <row r="83" spans="1:65" s="2" customFormat="1" ht="10.3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11" customFormat="1" ht="29.25" customHeight="1" x14ac:dyDescent="0.2">
      <c r="A84" s="151"/>
      <c r="B84" s="152"/>
      <c r="C84" s="153" t="s">
        <v>197</v>
      </c>
      <c r="D84" s="154" t="s">
        <v>61</v>
      </c>
      <c r="E84" s="154" t="s">
        <v>57</v>
      </c>
      <c r="F84" s="154" t="s">
        <v>58</v>
      </c>
      <c r="G84" s="154" t="s">
        <v>198</v>
      </c>
      <c r="H84" s="154" t="s">
        <v>199</v>
      </c>
      <c r="I84" s="154" t="s">
        <v>200</v>
      </c>
      <c r="J84" s="154" t="s">
        <v>191</v>
      </c>
      <c r="K84" s="155" t="s">
        <v>201</v>
      </c>
      <c r="L84" s="156"/>
      <c r="M84" s="68" t="s">
        <v>35</v>
      </c>
      <c r="N84" s="69" t="s">
        <v>46</v>
      </c>
      <c r="O84" s="69" t="s">
        <v>202</v>
      </c>
      <c r="P84" s="69" t="s">
        <v>203</v>
      </c>
      <c r="Q84" s="69" t="s">
        <v>204</v>
      </c>
      <c r="R84" s="69" t="s">
        <v>205</v>
      </c>
      <c r="S84" s="69" t="s">
        <v>206</v>
      </c>
      <c r="T84" s="70" t="s">
        <v>207</v>
      </c>
      <c r="U84" s="151"/>
      <c r="V84" s="151"/>
      <c r="W84" s="151"/>
      <c r="X84" s="151"/>
      <c r="Y84" s="151"/>
      <c r="Z84" s="151"/>
      <c r="AA84" s="151"/>
      <c r="AB84" s="151"/>
      <c r="AC84" s="151"/>
      <c r="AD84" s="151"/>
      <c r="AE84" s="151"/>
    </row>
    <row r="85" spans="1:65" s="2" customFormat="1" ht="22.9" customHeight="1" x14ac:dyDescent="0.25">
      <c r="A85" s="34"/>
      <c r="B85" s="35"/>
      <c r="C85" s="75" t="s">
        <v>208</v>
      </c>
      <c r="D85" s="36"/>
      <c r="E85" s="36"/>
      <c r="F85" s="36"/>
      <c r="G85" s="36"/>
      <c r="H85" s="36"/>
      <c r="I85" s="36"/>
      <c r="J85" s="157">
        <f>BK85</f>
        <v>0</v>
      </c>
      <c r="K85" s="36"/>
      <c r="L85" s="39"/>
      <c r="M85" s="71"/>
      <c r="N85" s="158"/>
      <c r="O85" s="72"/>
      <c r="P85" s="159">
        <f>SUM(P86:P103)</f>
        <v>0</v>
      </c>
      <c r="Q85" s="72"/>
      <c r="R85" s="159">
        <f>SUM(R86:R103)</f>
        <v>4.1089599999999997</v>
      </c>
      <c r="S85" s="72"/>
      <c r="T85" s="160">
        <f>SUM(T86:T103)</f>
        <v>0</v>
      </c>
      <c r="U85" s="34"/>
      <c r="V85" s="34"/>
      <c r="W85" s="34"/>
      <c r="X85" s="34"/>
      <c r="Y85" s="34"/>
      <c r="Z85" s="34"/>
      <c r="AA85" s="34"/>
      <c r="AB85" s="34"/>
      <c r="AC85" s="34"/>
      <c r="AD85" s="34"/>
      <c r="AE85" s="34"/>
      <c r="AT85" s="17" t="s">
        <v>75</v>
      </c>
      <c r="AU85" s="17" t="s">
        <v>192</v>
      </c>
      <c r="BK85" s="161">
        <f>SUM(BK86:BK103)</f>
        <v>0</v>
      </c>
    </row>
    <row r="86" spans="1:65" s="2" customFormat="1" ht="16.5" customHeight="1" x14ac:dyDescent="0.2">
      <c r="A86" s="34"/>
      <c r="B86" s="35"/>
      <c r="C86" s="162" t="s">
        <v>83</v>
      </c>
      <c r="D86" s="162" t="s">
        <v>209</v>
      </c>
      <c r="E86" s="163" t="s">
        <v>695</v>
      </c>
      <c r="F86" s="164" t="s">
        <v>696</v>
      </c>
      <c r="G86" s="165" t="s">
        <v>212</v>
      </c>
      <c r="H86" s="166">
        <v>1</v>
      </c>
      <c r="I86" s="321">
        <v>0</v>
      </c>
      <c r="J86" s="168">
        <f>ROUND(I86*H86,2)</f>
        <v>0</v>
      </c>
      <c r="K86" s="164" t="s">
        <v>213</v>
      </c>
      <c r="L86" s="169"/>
      <c r="M86" s="170" t="s">
        <v>35</v>
      </c>
      <c r="N86" s="171" t="s">
        <v>47</v>
      </c>
      <c r="O86" s="64"/>
      <c r="P86" s="172">
        <f>O86*H86</f>
        <v>0</v>
      </c>
      <c r="Q86" s="172">
        <v>0.69425999999999999</v>
      </c>
      <c r="R86" s="172">
        <f>Q86*H86</f>
        <v>0.69425999999999999</v>
      </c>
      <c r="S86" s="172">
        <v>0</v>
      </c>
      <c r="T86" s="173">
        <f>S86*H86</f>
        <v>0</v>
      </c>
      <c r="U86" s="34"/>
      <c r="V86" s="34"/>
      <c r="W86" s="34"/>
      <c r="X86" s="34"/>
      <c r="Y86" s="34"/>
      <c r="Z86" s="34"/>
      <c r="AA86" s="34"/>
      <c r="AB86" s="34"/>
      <c r="AC86" s="34"/>
      <c r="AD86" s="34"/>
      <c r="AE86" s="34"/>
      <c r="AR86" s="174" t="s">
        <v>214</v>
      </c>
      <c r="AT86" s="174" t="s">
        <v>209</v>
      </c>
      <c r="AU86" s="174" t="s">
        <v>76</v>
      </c>
      <c r="AY86" s="17" t="s">
        <v>215</v>
      </c>
      <c r="BE86" s="175">
        <f>IF(N86="základní",J86,0)</f>
        <v>0</v>
      </c>
      <c r="BF86" s="175">
        <f>IF(N86="snížená",J86,0)</f>
        <v>0</v>
      </c>
      <c r="BG86" s="175">
        <f>IF(N86="zákl. přenesená",J86,0)</f>
        <v>0</v>
      </c>
      <c r="BH86" s="175">
        <f>IF(N86="sníž. přenesená",J86,0)</f>
        <v>0</v>
      </c>
      <c r="BI86" s="175">
        <f>IF(N86="nulová",J86,0)</f>
        <v>0</v>
      </c>
      <c r="BJ86" s="17" t="s">
        <v>83</v>
      </c>
      <c r="BK86" s="175">
        <f>ROUND(I86*H86,2)</f>
        <v>0</v>
      </c>
      <c r="BL86" s="17" t="s">
        <v>216</v>
      </c>
      <c r="BM86" s="174" t="s">
        <v>697</v>
      </c>
    </row>
    <row r="87" spans="1:65" s="2" customFormat="1" ht="39" x14ac:dyDescent="0.2">
      <c r="A87" s="34"/>
      <c r="B87" s="35"/>
      <c r="C87" s="36"/>
      <c r="D87" s="176" t="s">
        <v>218</v>
      </c>
      <c r="E87" s="36"/>
      <c r="F87" s="177" t="s">
        <v>698</v>
      </c>
      <c r="G87" s="36"/>
      <c r="H87" s="36"/>
      <c r="I87" s="178"/>
      <c r="J87" s="36"/>
      <c r="K87" s="36"/>
      <c r="L87" s="39"/>
      <c r="M87" s="179"/>
      <c r="N87" s="180"/>
      <c r="O87" s="64"/>
      <c r="P87" s="64"/>
      <c r="Q87" s="64"/>
      <c r="R87" s="64"/>
      <c r="S87" s="64"/>
      <c r="T87" s="65"/>
      <c r="U87" s="34"/>
      <c r="V87" s="34"/>
      <c r="W87" s="34"/>
      <c r="X87" s="34"/>
      <c r="Y87" s="34"/>
      <c r="Z87" s="34"/>
      <c r="AA87" s="34"/>
      <c r="AB87" s="34"/>
      <c r="AC87" s="34"/>
      <c r="AD87" s="34"/>
      <c r="AE87" s="34"/>
      <c r="AT87" s="17" t="s">
        <v>218</v>
      </c>
      <c r="AU87" s="17" t="s">
        <v>76</v>
      </c>
    </row>
    <row r="88" spans="1:65" s="12" customFormat="1" x14ac:dyDescent="0.2">
      <c r="B88" s="181"/>
      <c r="C88" s="182"/>
      <c r="D88" s="176" t="s">
        <v>220</v>
      </c>
      <c r="E88" s="183" t="s">
        <v>35</v>
      </c>
      <c r="F88" s="184" t="s">
        <v>271</v>
      </c>
      <c r="G88" s="182"/>
      <c r="H88" s="185">
        <v>1</v>
      </c>
      <c r="I88" s="186"/>
      <c r="J88" s="182"/>
      <c r="K88" s="182"/>
      <c r="L88" s="187"/>
      <c r="M88" s="188"/>
      <c r="N88" s="189"/>
      <c r="O88" s="189"/>
      <c r="P88" s="189"/>
      <c r="Q88" s="189"/>
      <c r="R88" s="189"/>
      <c r="S88" s="189"/>
      <c r="T88" s="190"/>
      <c r="AT88" s="191" t="s">
        <v>220</v>
      </c>
      <c r="AU88" s="191" t="s">
        <v>76</v>
      </c>
      <c r="AV88" s="12" t="s">
        <v>85</v>
      </c>
      <c r="AW88" s="12" t="s">
        <v>37</v>
      </c>
      <c r="AX88" s="12" t="s">
        <v>83</v>
      </c>
      <c r="AY88" s="191" t="s">
        <v>215</v>
      </c>
    </row>
    <row r="89" spans="1:65" s="2" customFormat="1" ht="16.5" customHeight="1" x14ac:dyDescent="0.2">
      <c r="A89" s="34"/>
      <c r="B89" s="35"/>
      <c r="C89" s="162" t="s">
        <v>85</v>
      </c>
      <c r="D89" s="162" t="s">
        <v>209</v>
      </c>
      <c r="E89" s="163" t="s">
        <v>699</v>
      </c>
      <c r="F89" s="164" t="s">
        <v>700</v>
      </c>
      <c r="G89" s="165" t="s">
        <v>212</v>
      </c>
      <c r="H89" s="166">
        <v>1</v>
      </c>
      <c r="I89" s="321">
        <v>0</v>
      </c>
      <c r="J89" s="168">
        <f>ROUND(I89*H89,2)</f>
        <v>0</v>
      </c>
      <c r="K89" s="164" t="s">
        <v>213</v>
      </c>
      <c r="L89" s="169"/>
      <c r="M89" s="170" t="s">
        <v>35</v>
      </c>
      <c r="N89" s="171" t="s">
        <v>47</v>
      </c>
      <c r="O89" s="64"/>
      <c r="P89" s="172">
        <f>O89*H89</f>
        <v>0</v>
      </c>
      <c r="Q89" s="172">
        <v>0.69425999999999999</v>
      </c>
      <c r="R89" s="172">
        <f>Q89*H89</f>
        <v>0.69425999999999999</v>
      </c>
      <c r="S89" s="172">
        <v>0</v>
      </c>
      <c r="T89" s="173">
        <f>S89*H89</f>
        <v>0</v>
      </c>
      <c r="U89" s="34"/>
      <c r="V89" s="34"/>
      <c r="W89" s="34"/>
      <c r="X89" s="34"/>
      <c r="Y89" s="34"/>
      <c r="Z89" s="34"/>
      <c r="AA89" s="34"/>
      <c r="AB89" s="34"/>
      <c r="AC89" s="34"/>
      <c r="AD89" s="34"/>
      <c r="AE89" s="34"/>
      <c r="AR89" s="174" t="s">
        <v>214</v>
      </c>
      <c r="AT89" s="174" t="s">
        <v>209</v>
      </c>
      <c r="AU89" s="174" t="s">
        <v>76</v>
      </c>
      <c r="AY89" s="17" t="s">
        <v>215</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216</v>
      </c>
      <c r="BM89" s="174" t="s">
        <v>701</v>
      </c>
    </row>
    <row r="90" spans="1:65" s="2" customFormat="1" ht="39" x14ac:dyDescent="0.2">
      <c r="A90" s="34"/>
      <c r="B90" s="35"/>
      <c r="C90" s="36"/>
      <c r="D90" s="176" t="s">
        <v>218</v>
      </c>
      <c r="E90" s="36"/>
      <c r="F90" s="177" t="s">
        <v>698</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218</v>
      </c>
      <c r="AU90" s="17" t="s">
        <v>76</v>
      </c>
    </row>
    <row r="91" spans="1:65" s="12" customFormat="1" x14ac:dyDescent="0.2">
      <c r="B91" s="181"/>
      <c r="C91" s="182"/>
      <c r="D91" s="176" t="s">
        <v>220</v>
      </c>
      <c r="E91" s="183" t="s">
        <v>35</v>
      </c>
      <c r="F91" s="184" t="s">
        <v>271</v>
      </c>
      <c r="G91" s="182"/>
      <c r="H91" s="185">
        <v>1</v>
      </c>
      <c r="I91" s="186"/>
      <c r="J91" s="182"/>
      <c r="K91" s="182"/>
      <c r="L91" s="187"/>
      <c r="M91" s="188"/>
      <c r="N91" s="189"/>
      <c r="O91" s="189"/>
      <c r="P91" s="189"/>
      <c r="Q91" s="189"/>
      <c r="R91" s="189"/>
      <c r="S91" s="189"/>
      <c r="T91" s="190"/>
      <c r="AT91" s="191" t="s">
        <v>220</v>
      </c>
      <c r="AU91" s="191" t="s">
        <v>76</v>
      </c>
      <c r="AV91" s="12" t="s">
        <v>85</v>
      </c>
      <c r="AW91" s="12" t="s">
        <v>37</v>
      </c>
      <c r="AX91" s="12" t="s">
        <v>83</v>
      </c>
      <c r="AY91" s="191" t="s">
        <v>215</v>
      </c>
    </row>
    <row r="92" spans="1:65" s="2" customFormat="1" ht="16.5" customHeight="1" x14ac:dyDescent="0.2">
      <c r="A92" s="34"/>
      <c r="B92" s="35"/>
      <c r="C92" s="162" t="s">
        <v>228</v>
      </c>
      <c r="D92" s="162" t="s">
        <v>209</v>
      </c>
      <c r="E92" s="163" t="s">
        <v>702</v>
      </c>
      <c r="F92" s="164" t="s">
        <v>703</v>
      </c>
      <c r="G92" s="165" t="s">
        <v>212</v>
      </c>
      <c r="H92" s="166">
        <v>1</v>
      </c>
      <c r="I92" s="321">
        <v>0</v>
      </c>
      <c r="J92" s="168">
        <f>ROUND(I92*H92,2)</f>
        <v>0</v>
      </c>
      <c r="K92" s="164" t="s">
        <v>213</v>
      </c>
      <c r="L92" s="169"/>
      <c r="M92" s="170" t="s">
        <v>35</v>
      </c>
      <c r="N92" s="171" t="s">
        <v>47</v>
      </c>
      <c r="O92" s="64"/>
      <c r="P92" s="172">
        <f>O92*H92</f>
        <v>0</v>
      </c>
      <c r="Q92" s="172">
        <v>0.73419999999999996</v>
      </c>
      <c r="R92" s="172">
        <f>Q92*H92</f>
        <v>0.73419999999999996</v>
      </c>
      <c r="S92" s="172">
        <v>0</v>
      </c>
      <c r="T92" s="173">
        <f>S92*H92</f>
        <v>0</v>
      </c>
      <c r="U92" s="34"/>
      <c r="V92" s="34"/>
      <c r="W92" s="34"/>
      <c r="X92" s="34"/>
      <c r="Y92" s="34"/>
      <c r="Z92" s="34"/>
      <c r="AA92" s="34"/>
      <c r="AB92" s="34"/>
      <c r="AC92" s="34"/>
      <c r="AD92" s="34"/>
      <c r="AE92" s="34"/>
      <c r="AR92" s="174" t="s">
        <v>214</v>
      </c>
      <c r="AT92" s="174" t="s">
        <v>209</v>
      </c>
      <c r="AU92" s="174" t="s">
        <v>76</v>
      </c>
      <c r="AY92" s="17" t="s">
        <v>215</v>
      </c>
      <c r="BE92" s="175">
        <f>IF(N92="základní",J92,0)</f>
        <v>0</v>
      </c>
      <c r="BF92" s="175">
        <f>IF(N92="snížená",J92,0)</f>
        <v>0</v>
      </c>
      <c r="BG92" s="175">
        <f>IF(N92="zákl. přenesená",J92,0)</f>
        <v>0</v>
      </c>
      <c r="BH92" s="175">
        <f>IF(N92="sníž. přenesená",J92,0)</f>
        <v>0</v>
      </c>
      <c r="BI92" s="175">
        <f>IF(N92="nulová",J92,0)</f>
        <v>0</v>
      </c>
      <c r="BJ92" s="17" t="s">
        <v>83</v>
      </c>
      <c r="BK92" s="175">
        <f>ROUND(I92*H92,2)</f>
        <v>0</v>
      </c>
      <c r="BL92" s="17" t="s">
        <v>216</v>
      </c>
      <c r="BM92" s="174" t="s">
        <v>704</v>
      </c>
    </row>
    <row r="93" spans="1:65" s="2" customFormat="1" ht="39" x14ac:dyDescent="0.2">
      <c r="A93" s="34"/>
      <c r="B93" s="35"/>
      <c r="C93" s="36"/>
      <c r="D93" s="176" t="s">
        <v>218</v>
      </c>
      <c r="E93" s="36"/>
      <c r="F93" s="177" t="s">
        <v>698</v>
      </c>
      <c r="G93" s="36"/>
      <c r="H93" s="36"/>
      <c r="I93" s="178"/>
      <c r="J93" s="36"/>
      <c r="K93" s="36"/>
      <c r="L93" s="39"/>
      <c r="M93" s="179"/>
      <c r="N93" s="180"/>
      <c r="O93" s="64"/>
      <c r="P93" s="64"/>
      <c r="Q93" s="64"/>
      <c r="R93" s="64"/>
      <c r="S93" s="64"/>
      <c r="T93" s="65"/>
      <c r="U93" s="34"/>
      <c r="V93" s="34"/>
      <c r="W93" s="34"/>
      <c r="X93" s="34"/>
      <c r="Y93" s="34"/>
      <c r="Z93" s="34"/>
      <c r="AA93" s="34"/>
      <c r="AB93" s="34"/>
      <c r="AC93" s="34"/>
      <c r="AD93" s="34"/>
      <c r="AE93" s="34"/>
      <c r="AT93" s="17" t="s">
        <v>218</v>
      </c>
      <c r="AU93" s="17" t="s">
        <v>76</v>
      </c>
    </row>
    <row r="94" spans="1:65" s="12" customFormat="1" x14ac:dyDescent="0.2">
      <c r="B94" s="181"/>
      <c r="C94" s="182"/>
      <c r="D94" s="176" t="s">
        <v>220</v>
      </c>
      <c r="E94" s="183" t="s">
        <v>35</v>
      </c>
      <c r="F94" s="184" t="s">
        <v>271</v>
      </c>
      <c r="G94" s="182"/>
      <c r="H94" s="185">
        <v>1</v>
      </c>
      <c r="I94" s="186"/>
      <c r="J94" s="182"/>
      <c r="K94" s="182"/>
      <c r="L94" s="187"/>
      <c r="M94" s="188"/>
      <c r="N94" s="189"/>
      <c r="O94" s="189"/>
      <c r="P94" s="189"/>
      <c r="Q94" s="189"/>
      <c r="R94" s="189"/>
      <c r="S94" s="189"/>
      <c r="T94" s="190"/>
      <c r="AT94" s="191" t="s">
        <v>220</v>
      </c>
      <c r="AU94" s="191" t="s">
        <v>76</v>
      </c>
      <c r="AV94" s="12" t="s">
        <v>85</v>
      </c>
      <c r="AW94" s="12" t="s">
        <v>37</v>
      </c>
      <c r="AX94" s="12" t="s">
        <v>83</v>
      </c>
      <c r="AY94" s="191" t="s">
        <v>215</v>
      </c>
    </row>
    <row r="95" spans="1:65" s="2" customFormat="1" ht="16.5" customHeight="1" x14ac:dyDescent="0.2">
      <c r="A95" s="34"/>
      <c r="B95" s="35"/>
      <c r="C95" s="162" t="s">
        <v>216</v>
      </c>
      <c r="D95" s="162" t="s">
        <v>209</v>
      </c>
      <c r="E95" s="163" t="s">
        <v>705</v>
      </c>
      <c r="F95" s="164" t="s">
        <v>706</v>
      </c>
      <c r="G95" s="165" t="s">
        <v>212</v>
      </c>
      <c r="H95" s="166">
        <v>1</v>
      </c>
      <c r="I95" s="321">
        <v>0</v>
      </c>
      <c r="J95" s="168">
        <f>ROUND(I95*H95,2)</f>
        <v>0</v>
      </c>
      <c r="K95" s="164" t="s">
        <v>213</v>
      </c>
      <c r="L95" s="169"/>
      <c r="M95" s="170" t="s">
        <v>35</v>
      </c>
      <c r="N95" s="171" t="s">
        <v>47</v>
      </c>
      <c r="O95" s="64"/>
      <c r="P95" s="172">
        <f>O95*H95</f>
        <v>0</v>
      </c>
      <c r="Q95" s="172">
        <v>0.73419999999999996</v>
      </c>
      <c r="R95" s="172">
        <f>Q95*H95</f>
        <v>0.73419999999999996</v>
      </c>
      <c r="S95" s="172">
        <v>0</v>
      </c>
      <c r="T95" s="173">
        <f>S95*H95</f>
        <v>0</v>
      </c>
      <c r="U95" s="34"/>
      <c r="V95" s="34"/>
      <c r="W95" s="34"/>
      <c r="X95" s="34"/>
      <c r="Y95" s="34"/>
      <c r="Z95" s="34"/>
      <c r="AA95" s="34"/>
      <c r="AB95" s="34"/>
      <c r="AC95" s="34"/>
      <c r="AD95" s="34"/>
      <c r="AE95" s="34"/>
      <c r="AR95" s="174" t="s">
        <v>214</v>
      </c>
      <c r="AT95" s="174" t="s">
        <v>209</v>
      </c>
      <c r="AU95" s="174" t="s">
        <v>76</v>
      </c>
      <c r="AY95" s="17" t="s">
        <v>215</v>
      </c>
      <c r="BE95" s="175">
        <f>IF(N95="základní",J95,0)</f>
        <v>0</v>
      </c>
      <c r="BF95" s="175">
        <f>IF(N95="snížená",J95,0)</f>
        <v>0</v>
      </c>
      <c r="BG95" s="175">
        <f>IF(N95="zákl. přenesená",J95,0)</f>
        <v>0</v>
      </c>
      <c r="BH95" s="175">
        <f>IF(N95="sníž. přenesená",J95,0)</f>
        <v>0</v>
      </c>
      <c r="BI95" s="175">
        <f>IF(N95="nulová",J95,0)</f>
        <v>0</v>
      </c>
      <c r="BJ95" s="17" t="s">
        <v>83</v>
      </c>
      <c r="BK95" s="175">
        <f>ROUND(I95*H95,2)</f>
        <v>0</v>
      </c>
      <c r="BL95" s="17" t="s">
        <v>216</v>
      </c>
      <c r="BM95" s="174" t="s">
        <v>707</v>
      </c>
    </row>
    <row r="96" spans="1:65" s="2" customFormat="1" ht="39" x14ac:dyDescent="0.2">
      <c r="A96" s="34"/>
      <c r="B96" s="35"/>
      <c r="C96" s="36"/>
      <c r="D96" s="176" t="s">
        <v>218</v>
      </c>
      <c r="E96" s="36"/>
      <c r="F96" s="177" t="s">
        <v>698</v>
      </c>
      <c r="G96" s="36"/>
      <c r="H96" s="36"/>
      <c r="I96" s="178"/>
      <c r="J96" s="36"/>
      <c r="K96" s="36"/>
      <c r="L96" s="39"/>
      <c r="M96" s="179"/>
      <c r="N96" s="180"/>
      <c r="O96" s="64"/>
      <c r="P96" s="64"/>
      <c r="Q96" s="64"/>
      <c r="R96" s="64"/>
      <c r="S96" s="64"/>
      <c r="T96" s="65"/>
      <c r="U96" s="34"/>
      <c r="V96" s="34"/>
      <c r="W96" s="34"/>
      <c r="X96" s="34"/>
      <c r="Y96" s="34"/>
      <c r="Z96" s="34"/>
      <c r="AA96" s="34"/>
      <c r="AB96" s="34"/>
      <c r="AC96" s="34"/>
      <c r="AD96" s="34"/>
      <c r="AE96" s="34"/>
      <c r="AT96" s="17" t="s">
        <v>218</v>
      </c>
      <c r="AU96" s="17" t="s">
        <v>76</v>
      </c>
    </row>
    <row r="97" spans="1:65" s="12" customFormat="1" x14ac:dyDescent="0.2">
      <c r="B97" s="181"/>
      <c r="C97" s="182"/>
      <c r="D97" s="176" t="s">
        <v>220</v>
      </c>
      <c r="E97" s="183" t="s">
        <v>35</v>
      </c>
      <c r="F97" s="184" t="s">
        <v>271</v>
      </c>
      <c r="G97" s="182"/>
      <c r="H97" s="185">
        <v>1</v>
      </c>
      <c r="I97" s="186"/>
      <c r="J97" s="182"/>
      <c r="K97" s="182"/>
      <c r="L97" s="187"/>
      <c r="M97" s="188"/>
      <c r="N97" s="189"/>
      <c r="O97" s="189"/>
      <c r="P97" s="189"/>
      <c r="Q97" s="189"/>
      <c r="R97" s="189"/>
      <c r="S97" s="189"/>
      <c r="T97" s="190"/>
      <c r="AT97" s="191" t="s">
        <v>220</v>
      </c>
      <c r="AU97" s="191" t="s">
        <v>76</v>
      </c>
      <c r="AV97" s="12" t="s">
        <v>85</v>
      </c>
      <c r="AW97" s="12" t="s">
        <v>37</v>
      </c>
      <c r="AX97" s="12" t="s">
        <v>83</v>
      </c>
      <c r="AY97" s="191" t="s">
        <v>215</v>
      </c>
    </row>
    <row r="98" spans="1:65" s="2" customFormat="1" ht="16.5" customHeight="1" x14ac:dyDescent="0.2">
      <c r="A98" s="34"/>
      <c r="B98" s="35"/>
      <c r="C98" s="162" t="s">
        <v>237</v>
      </c>
      <c r="D98" s="162" t="s">
        <v>209</v>
      </c>
      <c r="E98" s="163" t="s">
        <v>708</v>
      </c>
      <c r="F98" s="164" t="s">
        <v>709</v>
      </c>
      <c r="G98" s="165" t="s">
        <v>212</v>
      </c>
      <c r="H98" s="166">
        <v>1</v>
      </c>
      <c r="I98" s="321">
        <v>0</v>
      </c>
      <c r="J98" s="168">
        <f>ROUND(I98*H98,2)</f>
        <v>0</v>
      </c>
      <c r="K98" s="164" t="s">
        <v>213</v>
      </c>
      <c r="L98" s="169"/>
      <c r="M98" s="170" t="s">
        <v>35</v>
      </c>
      <c r="N98" s="171" t="s">
        <v>47</v>
      </c>
      <c r="O98" s="64"/>
      <c r="P98" s="172">
        <f>O98*H98</f>
        <v>0</v>
      </c>
      <c r="Q98" s="172">
        <v>1.25204</v>
      </c>
      <c r="R98" s="172">
        <f>Q98*H98</f>
        <v>1.25204</v>
      </c>
      <c r="S98" s="172">
        <v>0</v>
      </c>
      <c r="T98" s="173">
        <f>S98*H98</f>
        <v>0</v>
      </c>
      <c r="U98" s="34"/>
      <c r="V98" s="34"/>
      <c r="W98" s="34"/>
      <c r="X98" s="34"/>
      <c r="Y98" s="34"/>
      <c r="Z98" s="34"/>
      <c r="AA98" s="34"/>
      <c r="AB98" s="34"/>
      <c r="AC98" s="34"/>
      <c r="AD98" s="34"/>
      <c r="AE98" s="34"/>
      <c r="AR98" s="174" t="s">
        <v>214</v>
      </c>
      <c r="AT98" s="174" t="s">
        <v>209</v>
      </c>
      <c r="AU98" s="174" t="s">
        <v>76</v>
      </c>
      <c r="AY98" s="17" t="s">
        <v>215</v>
      </c>
      <c r="BE98" s="175">
        <f>IF(N98="základní",J98,0)</f>
        <v>0</v>
      </c>
      <c r="BF98" s="175">
        <f>IF(N98="snížená",J98,0)</f>
        <v>0</v>
      </c>
      <c r="BG98" s="175">
        <f>IF(N98="zákl. přenesená",J98,0)</f>
        <v>0</v>
      </c>
      <c r="BH98" s="175">
        <f>IF(N98="sníž. přenesená",J98,0)</f>
        <v>0</v>
      </c>
      <c r="BI98" s="175">
        <f>IF(N98="nulová",J98,0)</f>
        <v>0</v>
      </c>
      <c r="BJ98" s="17" t="s">
        <v>83</v>
      </c>
      <c r="BK98" s="175">
        <f>ROUND(I98*H98,2)</f>
        <v>0</v>
      </c>
      <c r="BL98" s="17" t="s">
        <v>216</v>
      </c>
      <c r="BM98" s="174" t="s">
        <v>710</v>
      </c>
    </row>
    <row r="99" spans="1:65" s="2" customFormat="1" ht="39" x14ac:dyDescent="0.2">
      <c r="A99" s="34"/>
      <c r="B99" s="35"/>
      <c r="C99" s="36"/>
      <c r="D99" s="176" t="s">
        <v>218</v>
      </c>
      <c r="E99" s="36"/>
      <c r="F99" s="177" t="s">
        <v>698</v>
      </c>
      <c r="G99" s="36"/>
      <c r="H99" s="36"/>
      <c r="I99" s="178"/>
      <c r="J99" s="36"/>
      <c r="K99" s="36"/>
      <c r="L99" s="39"/>
      <c r="M99" s="179"/>
      <c r="N99" s="180"/>
      <c r="O99" s="64"/>
      <c r="P99" s="64"/>
      <c r="Q99" s="64"/>
      <c r="R99" s="64"/>
      <c r="S99" s="64"/>
      <c r="T99" s="65"/>
      <c r="U99" s="34"/>
      <c r="V99" s="34"/>
      <c r="W99" s="34"/>
      <c r="X99" s="34"/>
      <c r="Y99" s="34"/>
      <c r="Z99" s="34"/>
      <c r="AA99" s="34"/>
      <c r="AB99" s="34"/>
      <c r="AC99" s="34"/>
      <c r="AD99" s="34"/>
      <c r="AE99" s="34"/>
      <c r="AT99" s="17" t="s">
        <v>218</v>
      </c>
      <c r="AU99" s="17" t="s">
        <v>76</v>
      </c>
    </row>
    <row r="100" spans="1:65" s="12" customFormat="1" x14ac:dyDescent="0.2">
      <c r="B100" s="181"/>
      <c r="C100" s="182"/>
      <c r="D100" s="176" t="s">
        <v>220</v>
      </c>
      <c r="E100" s="183" t="s">
        <v>35</v>
      </c>
      <c r="F100" s="184" t="s">
        <v>271</v>
      </c>
      <c r="G100" s="182"/>
      <c r="H100" s="185">
        <v>1</v>
      </c>
      <c r="I100" s="186"/>
      <c r="J100" s="182"/>
      <c r="K100" s="182"/>
      <c r="L100" s="187"/>
      <c r="M100" s="188"/>
      <c r="N100" s="189"/>
      <c r="O100" s="189"/>
      <c r="P100" s="189"/>
      <c r="Q100" s="189"/>
      <c r="R100" s="189"/>
      <c r="S100" s="189"/>
      <c r="T100" s="190"/>
      <c r="AT100" s="191" t="s">
        <v>220</v>
      </c>
      <c r="AU100" s="191" t="s">
        <v>76</v>
      </c>
      <c r="AV100" s="12" t="s">
        <v>85</v>
      </c>
      <c r="AW100" s="12" t="s">
        <v>37</v>
      </c>
      <c r="AX100" s="12" t="s">
        <v>83</v>
      </c>
      <c r="AY100" s="191" t="s">
        <v>215</v>
      </c>
    </row>
    <row r="101" spans="1:65" s="2" customFormat="1" ht="16.5" customHeight="1" x14ac:dyDescent="0.2">
      <c r="A101" s="34"/>
      <c r="B101" s="35"/>
      <c r="C101" s="162" t="s">
        <v>242</v>
      </c>
      <c r="D101" s="162" t="s">
        <v>209</v>
      </c>
      <c r="E101" s="163" t="s">
        <v>711</v>
      </c>
      <c r="F101" s="164" t="s">
        <v>712</v>
      </c>
      <c r="G101" s="165" t="s">
        <v>212</v>
      </c>
      <c r="H101" s="166">
        <v>55</v>
      </c>
      <c r="I101" s="321">
        <v>0</v>
      </c>
      <c r="J101" s="168">
        <f>ROUND(I101*H101,2)</f>
        <v>0</v>
      </c>
      <c r="K101" s="164" t="s">
        <v>213</v>
      </c>
      <c r="L101" s="169"/>
      <c r="M101" s="170" t="s">
        <v>35</v>
      </c>
      <c r="N101" s="171" t="s">
        <v>47</v>
      </c>
      <c r="O101" s="64"/>
      <c r="P101" s="172">
        <f>O101*H101</f>
        <v>0</v>
      </c>
      <c r="Q101" s="172">
        <v>0</v>
      </c>
      <c r="R101" s="172">
        <f>Q101*H101</f>
        <v>0</v>
      </c>
      <c r="S101" s="172">
        <v>0</v>
      </c>
      <c r="T101" s="173">
        <f>S101*H101</f>
        <v>0</v>
      </c>
      <c r="U101" s="34"/>
      <c r="V101" s="34"/>
      <c r="W101" s="34"/>
      <c r="X101" s="34"/>
      <c r="Y101" s="34"/>
      <c r="Z101" s="34"/>
      <c r="AA101" s="34"/>
      <c r="AB101" s="34"/>
      <c r="AC101" s="34"/>
      <c r="AD101" s="34"/>
      <c r="AE101" s="34"/>
      <c r="AR101" s="174" t="s">
        <v>214</v>
      </c>
      <c r="AT101" s="174" t="s">
        <v>209</v>
      </c>
      <c r="AU101" s="174" t="s">
        <v>76</v>
      </c>
      <c r="AY101" s="17" t="s">
        <v>215</v>
      </c>
      <c r="BE101" s="175">
        <f>IF(N101="základní",J101,0)</f>
        <v>0</v>
      </c>
      <c r="BF101" s="175">
        <f>IF(N101="snížená",J101,0)</f>
        <v>0</v>
      </c>
      <c r="BG101" s="175">
        <f>IF(N101="zákl. přenesená",J101,0)</f>
        <v>0</v>
      </c>
      <c r="BH101" s="175">
        <f>IF(N101="sníž. přenesená",J101,0)</f>
        <v>0</v>
      </c>
      <c r="BI101" s="175">
        <f>IF(N101="nulová",J101,0)</f>
        <v>0</v>
      </c>
      <c r="BJ101" s="17" t="s">
        <v>83</v>
      </c>
      <c r="BK101" s="175">
        <f>ROUND(I101*H101,2)</f>
        <v>0</v>
      </c>
      <c r="BL101" s="17" t="s">
        <v>216</v>
      </c>
      <c r="BM101" s="174" t="s">
        <v>713</v>
      </c>
    </row>
    <row r="102" spans="1:65" s="2" customFormat="1" ht="58.5" x14ac:dyDescent="0.2">
      <c r="A102" s="34"/>
      <c r="B102" s="35"/>
      <c r="C102" s="36"/>
      <c r="D102" s="176" t="s">
        <v>218</v>
      </c>
      <c r="E102" s="36"/>
      <c r="F102" s="177" t="s">
        <v>714</v>
      </c>
      <c r="G102" s="36"/>
      <c r="H102" s="36"/>
      <c r="I102" s="178"/>
      <c r="J102" s="36"/>
      <c r="K102" s="36"/>
      <c r="L102" s="39"/>
      <c r="M102" s="179"/>
      <c r="N102" s="180"/>
      <c r="O102" s="64"/>
      <c r="P102" s="64"/>
      <c r="Q102" s="64"/>
      <c r="R102" s="64"/>
      <c r="S102" s="64"/>
      <c r="T102" s="65"/>
      <c r="U102" s="34"/>
      <c r="V102" s="34"/>
      <c r="W102" s="34"/>
      <c r="X102" s="34"/>
      <c r="Y102" s="34"/>
      <c r="Z102" s="34"/>
      <c r="AA102" s="34"/>
      <c r="AB102" s="34"/>
      <c r="AC102" s="34"/>
      <c r="AD102" s="34"/>
      <c r="AE102" s="34"/>
      <c r="AT102" s="17" t="s">
        <v>218</v>
      </c>
      <c r="AU102" s="17" t="s">
        <v>76</v>
      </c>
    </row>
    <row r="103" spans="1:65" s="12" customFormat="1" x14ac:dyDescent="0.2">
      <c r="B103" s="181"/>
      <c r="C103" s="182"/>
      <c r="D103" s="176" t="s">
        <v>220</v>
      </c>
      <c r="E103" s="183" t="s">
        <v>35</v>
      </c>
      <c r="F103" s="184" t="s">
        <v>640</v>
      </c>
      <c r="G103" s="182"/>
      <c r="H103" s="185">
        <v>55</v>
      </c>
      <c r="I103" s="186"/>
      <c r="J103" s="182"/>
      <c r="K103" s="182"/>
      <c r="L103" s="187"/>
      <c r="M103" s="217"/>
      <c r="N103" s="218"/>
      <c r="O103" s="218"/>
      <c r="P103" s="218"/>
      <c r="Q103" s="218"/>
      <c r="R103" s="218"/>
      <c r="S103" s="218"/>
      <c r="T103" s="219"/>
      <c r="AT103" s="191" t="s">
        <v>220</v>
      </c>
      <c r="AU103" s="191" t="s">
        <v>76</v>
      </c>
      <c r="AV103" s="12" t="s">
        <v>85</v>
      </c>
      <c r="AW103" s="12" t="s">
        <v>37</v>
      </c>
      <c r="AX103" s="12" t="s">
        <v>83</v>
      </c>
      <c r="AY103" s="191" t="s">
        <v>215</v>
      </c>
    </row>
    <row r="104" spans="1:65" s="2" customFormat="1" ht="6.95" customHeight="1" x14ac:dyDescent="0.2">
      <c r="A104" s="34"/>
      <c r="B104" s="47"/>
      <c r="C104" s="48"/>
      <c r="D104" s="48"/>
      <c r="E104" s="48"/>
      <c r="F104" s="48"/>
      <c r="G104" s="48"/>
      <c r="H104" s="48"/>
      <c r="I104" s="48"/>
      <c r="J104" s="48"/>
      <c r="K104" s="48"/>
      <c r="L104" s="39"/>
      <c r="M104" s="34"/>
      <c r="O104" s="34"/>
      <c r="P104" s="34"/>
      <c r="Q104" s="34"/>
      <c r="R104" s="34"/>
      <c r="S104" s="34"/>
      <c r="T104" s="34"/>
      <c r="U104" s="34"/>
      <c r="V104" s="34"/>
      <c r="W104" s="34"/>
      <c r="X104" s="34"/>
      <c r="Y104" s="34"/>
      <c r="Z104" s="34"/>
      <c r="AA104" s="34"/>
      <c r="AB104" s="34"/>
      <c r="AC104" s="34"/>
      <c r="AD104" s="34"/>
      <c r="AE104" s="34"/>
    </row>
  </sheetData>
  <sheetProtection algorithmName="SHA-512" hashValue="F6KcTvoCx+zjX4DA54MO39+9I43wvKUou+oytx6RorcQ8v+rAVsQPazalt9je4avBwL+/o+dFltuyco1uuy0kw==" saltValue="VUjwtxjl+Iv7OGJQtLBTnYNL0yK6th52XcaiCJmYqbQatE8d/2T71VYUiXEQC2u2yRrv+IQ9Jr+YyxnIGewvEg==" spinCount="100000" sheet="1" objects="1" scenarios="1" formatColumns="0" formatRows="0" autoFilter="0"/>
  <autoFilter ref="C84:K103"/>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3"/>
  <sheetViews>
    <sheetView showGridLines="0"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105</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715</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716</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717</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ROUND((SUM(BE88:BE252)),  2)</f>
        <v>0</v>
      </c>
      <c r="G35" s="34"/>
      <c r="H35" s="34"/>
      <c r="I35" s="124">
        <v>0.21</v>
      </c>
      <c r="J35" s="123">
        <f>ROUND(((SUM(BE88:BE252))*I35),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ROUND((SUM(BF88:BF252)),  2)</f>
        <v>0</v>
      </c>
      <c r="G36" s="34"/>
      <c r="H36" s="34"/>
      <c r="I36" s="124">
        <v>0.15</v>
      </c>
      <c r="J36" s="123">
        <f>ROUND(((SUM(BF88:BF252))*I36),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ROUND((SUM(BG88:BG252)),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ROUND((SUM(BH88:BH252)),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ROUND((SUM(BI88:BI252)),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715</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03.1 - Železniční svršek</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žst. Včelná</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192</v>
      </c>
    </row>
    <row r="64" spans="1:47" s="9" customFormat="1" ht="24.95" customHeight="1" x14ac:dyDescent="0.2">
      <c r="B64" s="140"/>
      <c r="C64" s="141"/>
      <c r="D64" s="142" t="s">
        <v>193</v>
      </c>
      <c r="E64" s="143"/>
      <c r="F64" s="143"/>
      <c r="G64" s="143"/>
      <c r="H64" s="143"/>
      <c r="I64" s="143"/>
      <c r="J64" s="144">
        <f>J150</f>
        <v>0</v>
      </c>
      <c r="K64" s="141"/>
      <c r="L64" s="145"/>
    </row>
    <row r="65" spans="1:31" s="10" customFormat="1" ht="19.899999999999999" customHeight="1" x14ac:dyDescent="0.2">
      <c r="B65" s="146"/>
      <c r="C65" s="97"/>
      <c r="D65" s="147" t="s">
        <v>194</v>
      </c>
      <c r="E65" s="148"/>
      <c r="F65" s="148"/>
      <c r="G65" s="148"/>
      <c r="H65" s="148"/>
      <c r="I65" s="148"/>
      <c r="J65" s="149">
        <f>J151</f>
        <v>0</v>
      </c>
      <c r="K65" s="97"/>
      <c r="L65" s="150"/>
    </row>
    <row r="66" spans="1:31" s="9" customFormat="1" ht="24.95" customHeight="1" x14ac:dyDescent="0.2">
      <c r="B66" s="140"/>
      <c r="C66" s="141"/>
      <c r="D66" s="142" t="s">
        <v>195</v>
      </c>
      <c r="E66" s="143"/>
      <c r="F66" s="143"/>
      <c r="G66" s="143"/>
      <c r="H66" s="143"/>
      <c r="I66" s="143"/>
      <c r="J66" s="144">
        <f>J194</f>
        <v>0</v>
      </c>
      <c r="K66" s="141"/>
      <c r="L66" s="145"/>
    </row>
    <row r="67" spans="1:31" s="2" customFormat="1" ht="21.75" customHeight="1" x14ac:dyDescent="0.2">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customHeight="1" x14ac:dyDescent="0.2">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ht="6.95" customHeight="1" x14ac:dyDescent="0.2">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x14ac:dyDescent="0.2">
      <c r="A73" s="34"/>
      <c r="B73" s="35"/>
      <c r="C73" s="23" t="s">
        <v>196</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x14ac:dyDescent="0.2">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x14ac:dyDescent="0.2">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x14ac:dyDescent="0.2">
      <c r="A76" s="34"/>
      <c r="B76" s="35"/>
      <c r="C76" s="36"/>
      <c r="D76" s="36"/>
      <c r="E76" s="367" t="str">
        <f>E7</f>
        <v>Oprava kolejí a výhybek v úseku H. Dvořiště - Velešín na trati Č. Budějovice - Summerau</v>
      </c>
      <c r="F76" s="368"/>
      <c r="G76" s="368"/>
      <c r="H76" s="368"/>
      <c r="I76" s="36"/>
      <c r="J76" s="36"/>
      <c r="K76" s="36"/>
      <c r="L76" s="113"/>
      <c r="S76" s="34"/>
      <c r="T76" s="34"/>
      <c r="U76" s="34"/>
      <c r="V76" s="34"/>
      <c r="W76" s="34"/>
      <c r="X76" s="34"/>
      <c r="Y76" s="34"/>
      <c r="Z76" s="34"/>
      <c r="AA76" s="34"/>
      <c r="AB76" s="34"/>
      <c r="AC76" s="34"/>
      <c r="AD76" s="34"/>
      <c r="AE76" s="34"/>
    </row>
    <row r="77" spans="1:31" s="1" customFormat="1" ht="12" customHeight="1" x14ac:dyDescent="0.2">
      <c r="B77" s="21"/>
      <c r="C77" s="29" t="s">
        <v>183</v>
      </c>
      <c r="D77" s="22"/>
      <c r="E77" s="22"/>
      <c r="F77" s="22"/>
      <c r="G77" s="22"/>
      <c r="H77" s="22"/>
      <c r="I77" s="22"/>
      <c r="J77" s="22"/>
      <c r="K77" s="22"/>
      <c r="L77" s="20"/>
    </row>
    <row r="78" spans="1:31" s="2" customFormat="1" ht="16.5" customHeight="1" x14ac:dyDescent="0.2">
      <c r="A78" s="34"/>
      <c r="B78" s="35"/>
      <c r="C78" s="36"/>
      <c r="D78" s="36"/>
      <c r="E78" s="367" t="s">
        <v>715</v>
      </c>
      <c r="F78" s="366"/>
      <c r="G78" s="366"/>
      <c r="H78" s="36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185</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x14ac:dyDescent="0.2">
      <c r="A80" s="34"/>
      <c r="B80" s="35"/>
      <c r="C80" s="36"/>
      <c r="D80" s="36"/>
      <c r="E80" s="330" t="str">
        <f>E11</f>
        <v>SO 03.1 - Železniční svršek</v>
      </c>
      <c r="F80" s="366"/>
      <c r="G80" s="366"/>
      <c r="H80" s="366"/>
      <c r="I80" s="36"/>
      <c r="J80" s="36"/>
      <c r="K80" s="36"/>
      <c r="L80" s="113"/>
      <c r="S80" s="34"/>
      <c r="T80" s="34"/>
      <c r="U80" s="34"/>
      <c r="V80" s="34"/>
      <c r="W80" s="34"/>
      <c r="X80" s="34"/>
      <c r="Y80" s="34"/>
      <c r="Z80" s="34"/>
      <c r="AA80" s="34"/>
      <c r="AB80" s="34"/>
      <c r="AC80" s="34"/>
      <c r="AD80" s="34"/>
      <c r="AE80" s="34"/>
    </row>
    <row r="81" spans="1:65" s="2" customFormat="1" ht="6.95" customHeight="1" x14ac:dyDescent="0.2">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x14ac:dyDescent="0.2">
      <c r="A82" s="34"/>
      <c r="B82" s="35"/>
      <c r="C82" s="29" t="s">
        <v>22</v>
      </c>
      <c r="D82" s="36"/>
      <c r="E82" s="36"/>
      <c r="F82" s="27" t="str">
        <f>F14</f>
        <v>trať 196 dle JŘ, žst. Včelná</v>
      </c>
      <c r="G82" s="36"/>
      <c r="H82" s="36"/>
      <c r="I82" s="29" t="s">
        <v>24</v>
      </c>
      <c r="J82" s="59" t="str">
        <f>IF(J14="","",J14)</f>
        <v>20. 1. 2021</v>
      </c>
      <c r="K82" s="36"/>
      <c r="L82" s="113"/>
      <c r="S82" s="34"/>
      <c r="T82" s="34"/>
      <c r="U82" s="34"/>
      <c r="V82" s="34"/>
      <c r="W82" s="34"/>
      <c r="X82" s="34"/>
      <c r="Y82" s="34"/>
      <c r="Z82" s="34"/>
      <c r="AA82" s="34"/>
      <c r="AB82" s="34"/>
      <c r="AC82" s="34"/>
      <c r="AD82" s="34"/>
      <c r="AE82" s="34"/>
    </row>
    <row r="83" spans="1:65" s="2" customFormat="1" ht="6.9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x14ac:dyDescent="0.2">
      <c r="A84" s="34"/>
      <c r="B84" s="35"/>
      <c r="C84" s="29" t="s">
        <v>26</v>
      </c>
      <c r="D84" s="36"/>
      <c r="E84" s="36"/>
      <c r="F84" s="27" t="str">
        <f>E17</f>
        <v xml:space="preserve">Správa železnic, s. o.,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5.2" customHeight="1" x14ac:dyDescent="0.2">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ht="10.35" customHeight="1" x14ac:dyDescent="0.2">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x14ac:dyDescent="0.2">
      <c r="A87" s="151"/>
      <c r="B87" s="152"/>
      <c r="C87" s="153" t="s">
        <v>197</v>
      </c>
      <c r="D87" s="154" t="s">
        <v>61</v>
      </c>
      <c r="E87" s="154" t="s">
        <v>57</v>
      </c>
      <c r="F87" s="154" t="s">
        <v>58</v>
      </c>
      <c r="G87" s="154" t="s">
        <v>198</v>
      </c>
      <c r="H87" s="154" t="s">
        <v>199</v>
      </c>
      <c r="I87" s="154" t="s">
        <v>200</v>
      </c>
      <c r="J87" s="154" t="s">
        <v>191</v>
      </c>
      <c r="K87" s="155" t="s">
        <v>201</v>
      </c>
      <c r="L87" s="156"/>
      <c r="M87" s="68" t="s">
        <v>35</v>
      </c>
      <c r="N87" s="69" t="s">
        <v>46</v>
      </c>
      <c r="O87" s="69" t="s">
        <v>202</v>
      </c>
      <c r="P87" s="69" t="s">
        <v>203</v>
      </c>
      <c r="Q87" s="69" t="s">
        <v>204</v>
      </c>
      <c r="R87" s="69" t="s">
        <v>205</v>
      </c>
      <c r="S87" s="69" t="s">
        <v>206</v>
      </c>
      <c r="T87" s="70" t="s">
        <v>207</v>
      </c>
      <c r="U87" s="151"/>
      <c r="V87" s="151"/>
      <c r="W87" s="151"/>
      <c r="X87" s="151"/>
      <c r="Y87" s="151"/>
      <c r="Z87" s="151"/>
      <c r="AA87" s="151"/>
      <c r="AB87" s="151"/>
      <c r="AC87" s="151"/>
      <c r="AD87" s="151"/>
      <c r="AE87" s="151"/>
    </row>
    <row r="88" spans="1:65" s="2" customFormat="1" ht="22.9" customHeight="1" x14ac:dyDescent="0.25">
      <c r="A88" s="34"/>
      <c r="B88" s="35"/>
      <c r="C88" s="75" t="s">
        <v>208</v>
      </c>
      <c r="D88" s="36"/>
      <c r="E88" s="36"/>
      <c r="F88" s="36"/>
      <c r="G88" s="36"/>
      <c r="H88" s="36"/>
      <c r="I88" s="36"/>
      <c r="J88" s="157">
        <f>BK88</f>
        <v>0</v>
      </c>
      <c r="K88" s="36"/>
      <c r="L88" s="39"/>
      <c r="M88" s="71"/>
      <c r="N88" s="158"/>
      <c r="O88" s="72"/>
      <c r="P88" s="159">
        <f>P89+SUM(P90:P150)+P194</f>
        <v>0</v>
      </c>
      <c r="Q88" s="72"/>
      <c r="R88" s="159">
        <f>R89+SUM(R90:R150)+R194</f>
        <v>107.64175999999999</v>
      </c>
      <c r="S88" s="72"/>
      <c r="T88" s="160">
        <f>T89+SUM(T90:T150)+T194</f>
        <v>0</v>
      </c>
      <c r="U88" s="34"/>
      <c r="V88" s="34"/>
      <c r="W88" s="34"/>
      <c r="X88" s="34"/>
      <c r="Y88" s="34"/>
      <c r="Z88" s="34"/>
      <c r="AA88" s="34"/>
      <c r="AB88" s="34"/>
      <c r="AC88" s="34"/>
      <c r="AD88" s="34"/>
      <c r="AE88" s="34"/>
      <c r="AT88" s="17" t="s">
        <v>75</v>
      </c>
      <c r="AU88" s="17" t="s">
        <v>192</v>
      </c>
      <c r="BK88" s="161">
        <f>BK89+SUM(BK90:BK150)+BK194</f>
        <v>0</v>
      </c>
    </row>
    <row r="89" spans="1:65" s="2" customFormat="1" ht="16.5" customHeight="1" x14ac:dyDescent="0.2">
      <c r="A89" s="34"/>
      <c r="B89" s="35"/>
      <c r="C89" s="162" t="s">
        <v>83</v>
      </c>
      <c r="D89" s="162" t="s">
        <v>209</v>
      </c>
      <c r="E89" s="163" t="s">
        <v>210</v>
      </c>
      <c r="F89" s="164" t="s">
        <v>211</v>
      </c>
      <c r="G89" s="165" t="s">
        <v>212</v>
      </c>
      <c r="H89" s="166">
        <v>8</v>
      </c>
      <c r="I89" s="167"/>
      <c r="J89" s="168">
        <f>ROUND(I89*H89,2)</f>
        <v>0</v>
      </c>
      <c r="K89" s="164" t="s">
        <v>213</v>
      </c>
      <c r="L89" s="169"/>
      <c r="M89" s="170" t="s">
        <v>35</v>
      </c>
      <c r="N89" s="171" t="s">
        <v>47</v>
      </c>
      <c r="O89" s="64"/>
      <c r="P89" s="172">
        <f>O89*H89</f>
        <v>0</v>
      </c>
      <c r="Q89" s="172">
        <v>9.7000000000000003E-2</v>
      </c>
      <c r="R89" s="172">
        <f>Q89*H89</f>
        <v>0.77600000000000002</v>
      </c>
      <c r="S89" s="172">
        <v>0</v>
      </c>
      <c r="T89" s="173">
        <f>S89*H89</f>
        <v>0</v>
      </c>
      <c r="U89" s="34"/>
      <c r="V89" s="34"/>
      <c r="W89" s="34"/>
      <c r="X89" s="34"/>
      <c r="Y89" s="34"/>
      <c r="Z89" s="34"/>
      <c r="AA89" s="34"/>
      <c r="AB89" s="34"/>
      <c r="AC89" s="34"/>
      <c r="AD89" s="34"/>
      <c r="AE89" s="34"/>
      <c r="AR89" s="174" t="s">
        <v>214</v>
      </c>
      <c r="AT89" s="174" t="s">
        <v>209</v>
      </c>
      <c r="AU89" s="174" t="s">
        <v>76</v>
      </c>
      <c r="AY89" s="17" t="s">
        <v>215</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216</v>
      </c>
      <c r="BM89" s="174" t="s">
        <v>217</v>
      </c>
    </row>
    <row r="90" spans="1:65" s="2" customFormat="1" ht="39" x14ac:dyDescent="0.2">
      <c r="A90" s="34"/>
      <c r="B90" s="35"/>
      <c r="C90" s="36"/>
      <c r="D90" s="176" t="s">
        <v>218</v>
      </c>
      <c r="E90" s="36"/>
      <c r="F90" s="177" t="s">
        <v>718</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218</v>
      </c>
      <c r="AU90" s="17" t="s">
        <v>76</v>
      </c>
    </row>
    <row r="91" spans="1:65" s="12" customFormat="1" x14ac:dyDescent="0.2">
      <c r="B91" s="181"/>
      <c r="C91" s="182"/>
      <c r="D91" s="176" t="s">
        <v>220</v>
      </c>
      <c r="E91" s="183" t="s">
        <v>35</v>
      </c>
      <c r="F91" s="184" t="s">
        <v>719</v>
      </c>
      <c r="G91" s="182"/>
      <c r="H91" s="185">
        <v>8</v>
      </c>
      <c r="I91" s="186"/>
      <c r="J91" s="182"/>
      <c r="K91" s="182"/>
      <c r="L91" s="187"/>
      <c r="M91" s="188"/>
      <c r="N91" s="189"/>
      <c r="O91" s="189"/>
      <c r="P91" s="189"/>
      <c r="Q91" s="189"/>
      <c r="R91" s="189"/>
      <c r="S91" s="189"/>
      <c r="T91" s="190"/>
      <c r="AT91" s="191" t="s">
        <v>220</v>
      </c>
      <c r="AU91" s="191" t="s">
        <v>76</v>
      </c>
      <c r="AV91" s="12" t="s">
        <v>85</v>
      </c>
      <c r="AW91" s="12" t="s">
        <v>37</v>
      </c>
      <c r="AX91" s="12" t="s">
        <v>83</v>
      </c>
      <c r="AY91" s="191" t="s">
        <v>215</v>
      </c>
    </row>
    <row r="92" spans="1:65" s="2" customFormat="1" ht="16.5" customHeight="1" x14ac:dyDescent="0.2">
      <c r="A92" s="34"/>
      <c r="B92" s="35"/>
      <c r="C92" s="162" t="s">
        <v>85</v>
      </c>
      <c r="D92" s="162" t="s">
        <v>209</v>
      </c>
      <c r="E92" s="163" t="s">
        <v>222</v>
      </c>
      <c r="F92" s="164" t="s">
        <v>223</v>
      </c>
      <c r="G92" s="165" t="s">
        <v>212</v>
      </c>
      <c r="H92" s="166">
        <v>10</v>
      </c>
      <c r="I92" s="167"/>
      <c r="J92" s="168">
        <f>ROUND(I92*H92,2)</f>
        <v>0</v>
      </c>
      <c r="K92" s="164" t="s">
        <v>213</v>
      </c>
      <c r="L92" s="169"/>
      <c r="M92" s="170" t="s">
        <v>35</v>
      </c>
      <c r="N92" s="171" t="s">
        <v>47</v>
      </c>
      <c r="O92" s="64"/>
      <c r="P92" s="172">
        <f>O92*H92</f>
        <v>0</v>
      </c>
      <c r="Q92" s="172">
        <v>9.7000000000000003E-2</v>
      </c>
      <c r="R92" s="172">
        <f>Q92*H92</f>
        <v>0.97</v>
      </c>
      <c r="S92" s="172">
        <v>0</v>
      </c>
      <c r="T92" s="173">
        <f>S92*H92</f>
        <v>0</v>
      </c>
      <c r="U92" s="34"/>
      <c r="V92" s="34"/>
      <c r="W92" s="34"/>
      <c r="X92" s="34"/>
      <c r="Y92" s="34"/>
      <c r="Z92" s="34"/>
      <c r="AA92" s="34"/>
      <c r="AB92" s="34"/>
      <c r="AC92" s="34"/>
      <c r="AD92" s="34"/>
      <c r="AE92" s="34"/>
      <c r="AR92" s="174" t="s">
        <v>224</v>
      </c>
      <c r="AT92" s="174" t="s">
        <v>209</v>
      </c>
      <c r="AU92" s="174" t="s">
        <v>76</v>
      </c>
      <c r="AY92" s="17" t="s">
        <v>215</v>
      </c>
      <c r="BE92" s="175">
        <f>IF(N92="základní",J92,0)</f>
        <v>0</v>
      </c>
      <c r="BF92" s="175">
        <f>IF(N92="snížená",J92,0)</f>
        <v>0</v>
      </c>
      <c r="BG92" s="175">
        <f>IF(N92="zákl. přenesená",J92,0)</f>
        <v>0</v>
      </c>
      <c r="BH92" s="175">
        <f>IF(N92="sníž. přenesená",J92,0)</f>
        <v>0</v>
      </c>
      <c r="BI92" s="175">
        <f>IF(N92="nulová",J92,0)</f>
        <v>0</v>
      </c>
      <c r="BJ92" s="17" t="s">
        <v>83</v>
      </c>
      <c r="BK92" s="175">
        <f>ROUND(I92*H92,2)</f>
        <v>0</v>
      </c>
      <c r="BL92" s="17" t="s">
        <v>224</v>
      </c>
      <c r="BM92" s="174" t="s">
        <v>225</v>
      </c>
    </row>
    <row r="93" spans="1:65" s="2" customFormat="1" ht="19.5" x14ac:dyDescent="0.2">
      <c r="A93" s="34"/>
      <c r="B93" s="35"/>
      <c r="C93" s="36"/>
      <c r="D93" s="176" t="s">
        <v>218</v>
      </c>
      <c r="E93" s="36"/>
      <c r="F93" s="177" t="s">
        <v>720</v>
      </c>
      <c r="G93" s="36"/>
      <c r="H93" s="36"/>
      <c r="I93" s="178"/>
      <c r="J93" s="36"/>
      <c r="K93" s="36"/>
      <c r="L93" s="39"/>
      <c r="M93" s="179"/>
      <c r="N93" s="180"/>
      <c r="O93" s="64"/>
      <c r="P93" s="64"/>
      <c r="Q93" s="64"/>
      <c r="R93" s="64"/>
      <c r="S93" s="64"/>
      <c r="T93" s="65"/>
      <c r="U93" s="34"/>
      <c r="V93" s="34"/>
      <c r="W93" s="34"/>
      <c r="X93" s="34"/>
      <c r="Y93" s="34"/>
      <c r="Z93" s="34"/>
      <c r="AA93" s="34"/>
      <c r="AB93" s="34"/>
      <c r="AC93" s="34"/>
      <c r="AD93" s="34"/>
      <c r="AE93" s="34"/>
      <c r="AT93" s="17" t="s">
        <v>218</v>
      </c>
      <c r="AU93" s="17" t="s">
        <v>76</v>
      </c>
    </row>
    <row r="94" spans="1:65" s="12" customFormat="1" x14ac:dyDescent="0.2">
      <c r="B94" s="181"/>
      <c r="C94" s="182"/>
      <c r="D94" s="176" t="s">
        <v>220</v>
      </c>
      <c r="E94" s="183" t="s">
        <v>35</v>
      </c>
      <c r="F94" s="184" t="s">
        <v>377</v>
      </c>
      <c r="G94" s="182"/>
      <c r="H94" s="185">
        <v>10</v>
      </c>
      <c r="I94" s="186"/>
      <c r="J94" s="182"/>
      <c r="K94" s="182"/>
      <c r="L94" s="187"/>
      <c r="M94" s="188"/>
      <c r="N94" s="189"/>
      <c r="O94" s="189"/>
      <c r="P94" s="189"/>
      <c r="Q94" s="189"/>
      <c r="R94" s="189"/>
      <c r="S94" s="189"/>
      <c r="T94" s="190"/>
      <c r="AT94" s="191" t="s">
        <v>220</v>
      </c>
      <c r="AU94" s="191" t="s">
        <v>76</v>
      </c>
      <c r="AV94" s="12" t="s">
        <v>85</v>
      </c>
      <c r="AW94" s="12" t="s">
        <v>37</v>
      </c>
      <c r="AX94" s="12" t="s">
        <v>83</v>
      </c>
      <c r="AY94" s="191" t="s">
        <v>215</v>
      </c>
    </row>
    <row r="95" spans="1:65" s="2" customFormat="1" ht="16.5" customHeight="1" x14ac:dyDescent="0.2">
      <c r="A95" s="34"/>
      <c r="B95" s="35"/>
      <c r="C95" s="162" t="s">
        <v>228</v>
      </c>
      <c r="D95" s="162" t="s">
        <v>209</v>
      </c>
      <c r="E95" s="163" t="s">
        <v>229</v>
      </c>
      <c r="F95" s="164" t="s">
        <v>230</v>
      </c>
      <c r="G95" s="165" t="s">
        <v>212</v>
      </c>
      <c r="H95" s="166">
        <v>6</v>
      </c>
      <c r="I95" s="167"/>
      <c r="J95" s="168">
        <f>ROUND(I95*H95,2)</f>
        <v>0</v>
      </c>
      <c r="K95" s="164" t="s">
        <v>213</v>
      </c>
      <c r="L95" s="169"/>
      <c r="M95" s="170" t="s">
        <v>35</v>
      </c>
      <c r="N95" s="171" t="s">
        <v>47</v>
      </c>
      <c r="O95" s="64"/>
      <c r="P95" s="172">
        <f>O95*H95</f>
        <v>0</v>
      </c>
      <c r="Q95" s="172">
        <v>0.10073</v>
      </c>
      <c r="R95" s="172">
        <f>Q95*H95</f>
        <v>0.60438000000000003</v>
      </c>
      <c r="S95" s="172">
        <v>0</v>
      </c>
      <c r="T95" s="173">
        <f>S95*H95</f>
        <v>0</v>
      </c>
      <c r="U95" s="34"/>
      <c r="V95" s="34"/>
      <c r="W95" s="34"/>
      <c r="X95" s="34"/>
      <c r="Y95" s="34"/>
      <c r="Z95" s="34"/>
      <c r="AA95" s="34"/>
      <c r="AB95" s="34"/>
      <c r="AC95" s="34"/>
      <c r="AD95" s="34"/>
      <c r="AE95" s="34"/>
      <c r="AR95" s="174" t="s">
        <v>224</v>
      </c>
      <c r="AT95" s="174" t="s">
        <v>209</v>
      </c>
      <c r="AU95" s="174" t="s">
        <v>76</v>
      </c>
      <c r="AY95" s="17" t="s">
        <v>215</v>
      </c>
      <c r="BE95" s="175">
        <f>IF(N95="základní",J95,0)</f>
        <v>0</v>
      </c>
      <c r="BF95" s="175">
        <f>IF(N95="snížená",J95,0)</f>
        <v>0</v>
      </c>
      <c r="BG95" s="175">
        <f>IF(N95="zákl. přenesená",J95,0)</f>
        <v>0</v>
      </c>
      <c r="BH95" s="175">
        <f>IF(N95="sníž. přenesená",J95,0)</f>
        <v>0</v>
      </c>
      <c r="BI95" s="175">
        <f>IF(N95="nulová",J95,0)</f>
        <v>0</v>
      </c>
      <c r="BJ95" s="17" t="s">
        <v>83</v>
      </c>
      <c r="BK95" s="175">
        <f>ROUND(I95*H95,2)</f>
        <v>0</v>
      </c>
      <c r="BL95" s="17" t="s">
        <v>224</v>
      </c>
      <c r="BM95" s="174" t="s">
        <v>231</v>
      </c>
    </row>
    <row r="96" spans="1:65" s="12" customFormat="1" x14ac:dyDescent="0.2">
      <c r="B96" s="181"/>
      <c r="C96" s="182"/>
      <c r="D96" s="176" t="s">
        <v>220</v>
      </c>
      <c r="E96" s="183" t="s">
        <v>35</v>
      </c>
      <c r="F96" s="184" t="s">
        <v>232</v>
      </c>
      <c r="G96" s="182"/>
      <c r="H96" s="185">
        <v>6</v>
      </c>
      <c r="I96" s="186"/>
      <c r="J96" s="182"/>
      <c r="K96" s="182"/>
      <c r="L96" s="187"/>
      <c r="M96" s="188"/>
      <c r="N96" s="189"/>
      <c r="O96" s="189"/>
      <c r="P96" s="189"/>
      <c r="Q96" s="189"/>
      <c r="R96" s="189"/>
      <c r="S96" s="189"/>
      <c r="T96" s="190"/>
      <c r="AT96" s="191" t="s">
        <v>220</v>
      </c>
      <c r="AU96" s="191" t="s">
        <v>76</v>
      </c>
      <c r="AV96" s="12" t="s">
        <v>85</v>
      </c>
      <c r="AW96" s="12" t="s">
        <v>37</v>
      </c>
      <c r="AX96" s="12" t="s">
        <v>83</v>
      </c>
      <c r="AY96" s="191" t="s">
        <v>215</v>
      </c>
    </row>
    <row r="97" spans="1:65" s="2" customFormat="1" ht="16.5" customHeight="1" x14ac:dyDescent="0.2">
      <c r="A97" s="34"/>
      <c r="B97" s="35"/>
      <c r="C97" s="162" t="s">
        <v>216</v>
      </c>
      <c r="D97" s="162" t="s">
        <v>209</v>
      </c>
      <c r="E97" s="163" t="s">
        <v>233</v>
      </c>
      <c r="F97" s="164" t="s">
        <v>234</v>
      </c>
      <c r="G97" s="165" t="s">
        <v>212</v>
      </c>
      <c r="H97" s="166">
        <v>5</v>
      </c>
      <c r="I97" s="167"/>
      <c r="J97" s="168">
        <f>ROUND(I97*H97,2)</f>
        <v>0</v>
      </c>
      <c r="K97" s="164" t="s">
        <v>213</v>
      </c>
      <c r="L97" s="169"/>
      <c r="M97" s="170" t="s">
        <v>35</v>
      </c>
      <c r="N97" s="171" t="s">
        <v>47</v>
      </c>
      <c r="O97" s="64"/>
      <c r="P97" s="172">
        <f>O97*H97</f>
        <v>0</v>
      </c>
      <c r="Q97" s="172">
        <v>0.10446</v>
      </c>
      <c r="R97" s="172">
        <f>Q97*H97</f>
        <v>0.52229999999999999</v>
      </c>
      <c r="S97" s="172">
        <v>0</v>
      </c>
      <c r="T97" s="173">
        <f>S97*H97</f>
        <v>0</v>
      </c>
      <c r="U97" s="34"/>
      <c r="V97" s="34"/>
      <c r="W97" s="34"/>
      <c r="X97" s="34"/>
      <c r="Y97" s="34"/>
      <c r="Z97" s="34"/>
      <c r="AA97" s="34"/>
      <c r="AB97" s="34"/>
      <c r="AC97" s="34"/>
      <c r="AD97" s="34"/>
      <c r="AE97" s="34"/>
      <c r="AR97" s="174" t="s">
        <v>224</v>
      </c>
      <c r="AT97" s="174" t="s">
        <v>209</v>
      </c>
      <c r="AU97" s="174" t="s">
        <v>76</v>
      </c>
      <c r="AY97" s="17" t="s">
        <v>215</v>
      </c>
      <c r="BE97" s="175">
        <f>IF(N97="základní",J97,0)</f>
        <v>0</v>
      </c>
      <c r="BF97" s="175">
        <f>IF(N97="snížená",J97,0)</f>
        <v>0</v>
      </c>
      <c r="BG97" s="175">
        <f>IF(N97="zákl. přenesená",J97,0)</f>
        <v>0</v>
      </c>
      <c r="BH97" s="175">
        <f>IF(N97="sníž. přenesená",J97,0)</f>
        <v>0</v>
      </c>
      <c r="BI97" s="175">
        <f>IF(N97="nulová",J97,0)</f>
        <v>0</v>
      </c>
      <c r="BJ97" s="17" t="s">
        <v>83</v>
      </c>
      <c r="BK97" s="175">
        <f>ROUND(I97*H97,2)</f>
        <v>0</v>
      </c>
      <c r="BL97" s="17" t="s">
        <v>224</v>
      </c>
      <c r="BM97" s="174" t="s">
        <v>235</v>
      </c>
    </row>
    <row r="98" spans="1:65" s="12" customFormat="1" x14ac:dyDescent="0.2">
      <c r="B98" s="181"/>
      <c r="C98" s="182"/>
      <c r="D98" s="176" t="s">
        <v>220</v>
      </c>
      <c r="E98" s="183" t="s">
        <v>35</v>
      </c>
      <c r="F98" s="184" t="s">
        <v>236</v>
      </c>
      <c r="G98" s="182"/>
      <c r="H98" s="185">
        <v>5</v>
      </c>
      <c r="I98" s="186"/>
      <c r="J98" s="182"/>
      <c r="K98" s="182"/>
      <c r="L98" s="187"/>
      <c r="M98" s="188"/>
      <c r="N98" s="189"/>
      <c r="O98" s="189"/>
      <c r="P98" s="189"/>
      <c r="Q98" s="189"/>
      <c r="R98" s="189"/>
      <c r="S98" s="189"/>
      <c r="T98" s="190"/>
      <c r="AT98" s="191" t="s">
        <v>220</v>
      </c>
      <c r="AU98" s="191" t="s">
        <v>76</v>
      </c>
      <c r="AV98" s="12" t="s">
        <v>85</v>
      </c>
      <c r="AW98" s="12" t="s">
        <v>37</v>
      </c>
      <c r="AX98" s="12" t="s">
        <v>83</v>
      </c>
      <c r="AY98" s="191" t="s">
        <v>215</v>
      </c>
    </row>
    <row r="99" spans="1:65" s="2" customFormat="1" ht="16.5" customHeight="1" x14ac:dyDescent="0.2">
      <c r="A99" s="34"/>
      <c r="B99" s="35"/>
      <c r="C99" s="162" t="s">
        <v>237</v>
      </c>
      <c r="D99" s="162" t="s">
        <v>209</v>
      </c>
      <c r="E99" s="163" t="s">
        <v>238</v>
      </c>
      <c r="F99" s="164" t="s">
        <v>239</v>
      </c>
      <c r="G99" s="165" t="s">
        <v>212</v>
      </c>
      <c r="H99" s="166">
        <v>4</v>
      </c>
      <c r="I99" s="167"/>
      <c r="J99" s="168">
        <f>ROUND(I99*H99,2)</f>
        <v>0</v>
      </c>
      <c r="K99" s="164" t="s">
        <v>213</v>
      </c>
      <c r="L99" s="169"/>
      <c r="M99" s="170" t="s">
        <v>35</v>
      </c>
      <c r="N99" s="171" t="s">
        <v>47</v>
      </c>
      <c r="O99" s="64"/>
      <c r="P99" s="172">
        <f>O99*H99</f>
        <v>0</v>
      </c>
      <c r="Q99" s="172">
        <v>0.10818999999999999</v>
      </c>
      <c r="R99" s="172">
        <f>Q99*H99</f>
        <v>0.43275999999999998</v>
      </c>
      <c r="S99" s="172">
        <v>0</v>
      </c>
      <c r="T99" s="173">
        <f>S99*H99</f>
        <v>0</v>
      </c>
      <c r="U99" s="34"/>
      <c r="V99" s="34"/>
      <c r="W99" s="34"/>
      <c r="X99" s="34"/>
      <c r="Y99" s="34"/>
      <c r="Z99" s="34"/>
      <c r="AA99" s="34"/>
      <c r="AB99" s="34"/>
      <c r="AC99" s="34"/>
      <c r="AD99" s="34"/>
      <c r="AE99" s="34"/>
      <c r="AR99" s="174" t="s">
        <v>224</v>
      </c>
      <c r="AT99" s="174" t="s">
        <v>209</v>
      </c>
      <c r="AU99" s="174" t="s">
        <v>76</v>
      </c>
      <c r="AY99" s="17" t="s">
        <v>215</v>
      </c>
      <c r="BE99" s="175">
        <f>IF(N99="základní",J99,0)</f>
        <v>0</v>
      </c>
      <c r="BF99" s="175">
        <f>IF(N99="snížená",J99,0)</f>
        <v>0</v>
      </c>
      <c r="BG99" s="175">
        <f>IF(N99="zákl. přenesená",J99,0)</f>
        <v>0</v>
      </c>
      <c r="BH99" s="175">
        <f>IF(N99="sníž. přenesená",J99,0)</f>
        <v>0</v>
      </c>
      <c r="BI99" s="175">
        <f>IF(N99="nulová",J99,0)</f>
        <v>0</v>
      </c>
      <c r="BJ99" s="17" t="s">
        <v>83</v>
      </c>
      <c r="BK99" s="175">
        <f>ROUND(I99*H99,2)</f>
        <v>0</v>
      </c>
      <c r="BL99" s="17" t="s">
        <v>224</v>
      </c>
      <c r="BM99" s="174" t="s">
        <v>240</v>
      </c>
    </row>
    <row r="100" spans="1:65" s="12" customFormat="1" x14ac:dyDescent="0.2">
      <c r="B100" s="181"/>
      <c r="C100" s="182"/>
      <c r="D100" s="176" t="s">
        <v>220</v>
      </c>
      <c r="E100" s="183" t="s">
        <v>35</v>
      </c>
      <c r="F100" s="184" t="s">
        <v>241</v>
      </c>
      <c r="G100" s="182"/>
      <c r="H100" s="185">
        <v>4</v>
      </c>
      <c r="I100" s="186"/>
      <c r="J100" s="182"/>
      <c r="K100" s="182"/>
      <c r="L100" s="187"/>
      <c r="M100" s="188"/>
      <c r="N100" s="189"/>
      <c r="O100" s="189"/>
      <c r="P100" s="189"/>
      <c r="Q100" s="189"/>
      <c r="R100" s="189"/>
      <c r="S100" s="189"/>
      <c r="T100" s="190"/>
      <c r="AT100" s="191" t="s">
        <v>220</v>
      </c>
      <c r="AU100" s="191" t="s">
        <v>76</v>
      </c>
      <c r="AV100" s="12" t="s">
        <v>85</v>
      </c>
      <c r="AW100" s="12" t="s">
        <v>37</v>
      </c>
      <c r="AX100" s="12" t="s">
        <v>83</v>
      </c>
      <c r="AY100" s="191" t="s">
        <v>215</v>
      </c>
    </row>
    <row r="101" spans="1:65" s="2" customFormat="1" ht="16.5" customHeight="1" x14ac:dyDescent="0.2">
      <c r="A101" s="34"/>
      <c r="B101" s="35"/>
      <c r="C101" s="162" t="s">
        <v>242</v>
      </c>
      <c r="D101" s="162" t="s">
        <v>209</v>
      </c>
      <c r="E101" s="163" t="s">
        <v>243</v>
      </c>
      <c r="F101" s="164" t="s">
        <v>244</v>
      </c>
      <c r="G101" s="165" t="s">
        <v>212</v>
      </c>
      <c r="H101" s="166">
        <v>3</v>
      </c>
      <c r="I101" s="167"/>
      <c r="J101" s="168">
        <f>ROUND(I101*H101,2)</f>
        <v>0</v>
      </c>
      <c r="K101" s="164" t="s">
        <v>213</v>
      </c>
      <c r="L101" s="169"/>
      <c r="M101" s="170" t="s">
        <v>35</v>
      </c>
      <c r="N101" s="171" t="s">
        <v>47</v>
      </c>
      <c r="O101" s="64"/>
      <c r="P101" s="172">
        <f>O101*H101</f>
        <v>0</v>
      </c>
      <c r="Q101" s="172">
        <v>0.11192000000000001</v>
      </c>
      <c r="R101" s="172">
        <f>Q101*H101</f>
        <v>0.33576</v>
      </c>
      <c r="S101" s="172">
        <v>0</v>
      </c>
      <c r="T101" s="173">
        <f>S101*H101</f>
        <v>0</v>
      </c>
      <c r="U101" s="34"/>
      <c r="V101" s="34"/>
      <c r="W101" s="34"/>
      <c r="X101" s="34"/>
      <c r="Y101" s="34"/>
      <c r="Z101" s="34"/>
      <c r="AA101" s="34"/>
      <c r="AB101" s="34"/>
      <c r="AC101" s="34"/>
      <c r="AD101" s="34"/>
      <c r="AE101" s="34"/>
      <c r="AR101" s="174" t="s">
        <v>224</v>
      </c>
      <c r="AT101" s="174" t="s">
        <v>209</v>
      </c>
      <c r="AU101" s="174" t="s">
        <v>76</v>
      </c>
      <c r="AY101" s="17" t="s">
        <v>215</v>
      </c>
      <c r="BE101" s="175">
        <f>IF(N101="základní",J101,0)</f>
        <v>0</v>
      </c>
      <c r="BF101" s="175">
        <f>IF(N101="snížená",J101,0)</f>
        <v>0</v>
      </c>
      <c r="BG101" s="175">
        <f>IF(N101="zákl. přenesená",J101,0)</f>
        <v>0</v>
      </c>
      <c r="BH101" s="175">
        <f>IF(N101="sníž. přenesená",J101,0)</f>
        <v>0</v>
      </c>
      <c r="BI101" s="175">
        <f>IF(N101="nulová",J101,0)</f>
        <v>0</v>
      </c>
      <c r="BJ101" s="17" t="s">
        <v>83</v>
      </c>
      <c r="BK101" s="175">
        <f>ROUND(I101*H101,2)</f>
        <v>0</v>
      </c>
      <c r="BL101" s="17" t="s">
        <v>224</v>
      </c>
      <c r="BM101" s="174" t="s">
        <v>245</v>
      </c>
    </row>
    <row r="102" spans="1:65" s="12" customFormat="1" x14ac:dyDescent="0.2">
      <c r="B102" s="181"/>
      <c r="C102" s="182"/>
      <c r="D102" s="176" t="s">
        <v>220</v>
      </c>
      <c r="E102" s="183" t="s">
        <v>35</v>
      </c>
      <c r="F102" s="184" t="s">
        <v>246</v>
      </c>
      <c r="G102" s="182"/>
      <c r="H102" s="185">
        <v>3</v>
      </c>
      <c r="I102" s="186"/>
      <c r="J102" s="182"/>
      <c r="K102" s="182"/>
      <c r="L102" s="187"/>
      <c r="M102" s="188"/>
      <c r="N102" s="189"/>
      <c r="O102" s="189"/>
      <c r="P102" s="189"/>
      <c r="Q102" s="189"/>
      <c r="R102" s="189"/>
      <c r="S102" s="189"/>
      <c r="T102" s="190"/>
      <c r="AT102" s="191" t="s">
        <v>220</v>
      </c>
      <c r="AU102" s="191" t="s">
        <v>76</v>
      </c>
      <c r="AV102" s="12" t="s">
        <v>85</v>
      </c>
      <c r="AW102" s="12" t="s">
        <v>37</v>
      </c>
      <c r="AX102" s="12" t="s">
        <v>83</v>
      </c>
      <c r="AY102" s="191" t="s">
        <v>215</v>
      </c>
    </row>
    <row r="103" spans="1:65" s="2" customFormat="1" ht="16.5" customHeight="1" x14ac:dyDescent="0.2">
      <c r="A103" s="34"/>
      <c r="B103" s="35"/>
      <c r="C103" s="162" t="s">
        <v>247</v>
      </c>
      <c r="D103" s="162" t="s">
        <v>209</v>
      </c>
      <c r="E103" s="163" t="s">
        <v>248</v>
      </c>
      <c r="F103" s="164" t="s">
        <v>249</v>
      </c>
      <c r="G103" s="165" t="s">
        <v>212</v>
      </c>
      <c r="H103" s="166">
        <v>3</v>
      </c>
      <c r="I103" s="167"/>
      <c r="J103" s="168">
        <f>ROUND(I103*H103,2)</f>
        <v>0</v>
      </c>
      <c r="K103" s="164" t="s">
        <v>213</v>
      </c>
      <c r="L103" s="169"/>
      <c r="M103" s="170" t="s">
        <v>35</v>
      </c>
      <c r="N103" s="171" t="s">
        <v>47</v>
      </c>
      <c r="O103" s="64"/>
      <c r="P103" s="172">
        <f>O103*H103</f>
        <v>0</v>
      </c>
      <c r="Q103" s="172">
        <v>0.11565</v>
      </c>
      <c r="R103" s="172">
        <f>Q103*H103</f>
        <v>0.34694999999999998</v>
      </c>
      <c r="S103" s="172">
        <v>0</v>
      </c>
      <c r="T103" s="173">
        <f>S103*H103</f>
        <v>0</v>
      </c>
      <c r="U103" s="34"/>
      <c r="V103" s="34"/>
      <c r="W103" s="34"/>
      <c r="X103" s="34"/>
      <c r="Y103" s="34"/>
      <c r="Z103" s="34"/>
      <c r="AA103" s="34"/>
      <c r="AB103" s="34"/>
      <c r="AC103" s="34"/>
      <c r="AD103" s="34"/>
      <c r="AE103" s="34"/>
      <c r="AR103" s="174" t="s">
        <v>224</v>
      </c>
      <c r="AT103" s="174" t="s">
        <v>209</v>
      </c>
      <c r="AU103" s="174" t="s">
        <v>76</v>
      </c>
      <c r="AY103" s="17" t="s">
        <v>215</v>
      </c>
      <c r="BE103" s="175">
        <f>IF(N103="základní",J103,0)</f>
        <v>0</v>
      </c>
      <c r="BF103" s="175">
        <f>IF(N103="snížená",J103,0)</f>
        <v>0</v>
      </c>
      <c r="BG103" s="175">
        <f>IF(N103="zákl. přenesená",J103,0)</f>
        <v>0</v>
      </c>
      <c r="BH103" s="175">
        <f>IF(N103="sníž. přenesená",J103,0)</f>
        <v>0</v>
      </c>
      <c r="BI103" s="175">
        <f>IF(N103="nulová",J103,0)</f>
        <v>0</v>
      </c>
      <c r="BJ103" s="17" t="s">
        <v>83</v>
      </c>
      <c r="BK103" s="175">
        <f>ROUND(I103*H103,2)</f>
        <v>0</v>
      </c>
      <c r="BL103" s="17" t="s">
        <v>224</v>
      </c>
      <c r="BM103" s="174" t="s">
        <v>250</v>
      </c>
    </row>
    <row r="104" spans="1:65" s="12" customFormat="1" x14ac:dyDescent="0.2">
      <c r="B104" s="181"/>
      <c r="C104" s="182"/>
      <c r="D104" s="176" t="s">
        <v>220</v>
      </c>
      <c r="E104" s="183" t="s">
        <v>35</v>
      </c>
      <c r="F104" s="184" t="s">
        <v>246</v>
      </c>
      <c r="G104" s="182"/>
      <c r="H104" s="185">
        <v>3</v>
      </c>
      <c r="I104" s="186"/>
      <c r="J104" s="182"/>
      <c r="K104" s="182"/>
      <c r="L104" s="187"/>
      <c r="M104" s="188"/>
      <c r="N104" s="189"/>
      <c r="O104" s="189"/>
      <c r="P104" s="189"/>
      <c r="Q104" s="189"/>
      <c r="R104" s="189"/>
      <c r="S104" s="189"/>
      <c r="T104" s="190"/>
      <c r="AT104" s="191" t="s">
        <v>220</v>
      </c>
      <c r="AU104" s="191" t="s">
        <v>76</v>
      </c>
      <c r="AV104" s="12" t="s">
        <v>85</v>
      </c>
      <c r="AW104" s="12" t="s">
        <v>37</v>
      </c>
      <c r="AX104" s="12" t="s">
        <v>83</v>
      </c>
      <c r="AY104" s="191" t="s">
        <v>215</v>
      </c>
    </row>
    <row r="105" spans="1:65" s="2" customFormat="1" ht="16.5" customHeight="1" x14ac:dyDescent="0.2">
      <c r="A105" s="34"/>
      <c r="B105" s="35"/>
      <c r="C105" s="162" t="s">
        <v>214</v>
      </c>
      <c r="D105" s="162" t="s">
        <v>209</v>
      </c>
      <c r="E105" s="163" t="s">
        <v>251</v>
      </c>
      <c r="F105" s="164" t="s">
        <v>252</v>
      </c>
      <c r="G105" s="165" t="s">
        <v>212</v>
      </c>
      <c r="H105" s="166">
        <v>2</v>
      </c>
      <c r="I105" s="167"/>
      <c r="J105" s="168">
        <f>ROUND(I105*H105,2)</f>
        <v>0</v>
      </c>
      <c r="K105" s="164" t="s">
        <v>213</v>
      </c>
      <c r="L105" s="169"/>
      <c r="M105" s="170" t="s">
        <v>35</v>
      </c>
      <c r="N105" s="171" t="s">
        <v>47</v>
      </c>
      <c r="O105" s="64"/>
      <c r="P105" s="172">
        <f>O105*H105</f>
        <v>0</v>
      </c>
      <c r="Q105" s="172">
        <v>0.11938</v>
      </c>
      <c r="R105" s="172">
        <f>Q105*H105</f>
        <v>0.23876</v>
      </c>
      <c r="S105" s="172">
        <v>0</v>
      </c>
      <c r="T105" s="173">
        <f>S105*H105</f>
        <v>0</v>
      </c>
      <c r="U105" s="34"/>
      <c r="V105" s="34"/>
      <c r="W105" s="34"/>
      <c r="X105" s="34"/>
      <c r="Y105" s="34"/>
      <c r="Z105" s="34"/>
      <c r="AA105" s="34"/>
      <c r="AB105" s="34"/>
      <c r="AC105" s="34"/>
      <c r="AD105" s="34"/>
      <c r="AE105" s="34"/>
      <c r="AR105" s="174" t="s">
        <v>224</v>
      </c>
      <c r="AT105" s="174" t="s">
        <v>209</v>
      </c>
      <c r="AU105" s="174" t="s">
        <v>76</v>
      </c>
      <c r="AY105" s="17" t="s">
        <v>215</v>
      </c>
      <c r="BE105" s="175">
        <f>IF(N105="základní",J105,0)</f>
        <v>0</v>
      </c>
      <c r="BF105" s="175">
        <f>IF(N105="snížená",J105,0)</f>
        <v>0</v>
      </c>
      <c r="BG105" s="175">
        <f>IF(N105="zákl. přenesená",J105,0)</f>
        <v>0</v>
      </c>
      <c r="BH105" s="175">
        <f>IF(N105="sníž. přenesená",J105,0)</f>
        <v>0</v>
      </c>
      <c r="BI105" s="175">
        <f>IF(N105="nulová",J105,0)</f>
        <v>0</v>
      </c>
      <c r="BJ105" s="17" t="s">
        <v>83</v>
      </c>
      <c r="BK105" s="175">
        <f>ROUND(I105*H105,2)</f>
        <v>0</v>
      </c>
      <c r="BL105" s="17" t="s">
        <v>224</v>
      </c>
      <c r="BM105" s="174" t="s">
        <v>253</v>
      </c>
    </row>
    <row r="106" spans="1:65" s="12" customFormat="1" x14ac:dyDescent="0.2">
      <c r="B106" s="181"/>
      <c r="C106" s="182"/>
      <c r="D106" s="176" t="s">
        <v>220</v>
      </c>
      <c r="E106" s="183" t="s">
        <v>35</v>
      </c>
      <c r="F106" s="184" t="s">
        <v>254</v>
      </c>
      <c r="G106" s="182"/>
      <c r="H106" s="185">
        <v>2</v>
      </c>
      <c r="I106" s="186"/>
      <c r="J106" s="182"/>
      <c r="K106" s="182"/>
      <c r="L106" s="187"/>
      <c r="M106" s="188"/>
      <c r="N106" s="189"/>
      <c r="O106" s="189"/>
      <c r="P106" s="189"/>
      <c r="Q106" s="189"/>
      <c r="R106" s="189"/>
      <c r="S106" s="189"/>
      <c r="T106" s="190"/>
      <c r="AT106" s="191" t="s">
        <v>220</v>
      </c>
      <c r="AU106" s="191" t="s">
        <v>76</v>
      </c>
      <c r="AV106" s="12" t="s">
        <v>85</v>
      </c>
      <c r="AW106" s="12" t="s">
        <v>37</v>
      </c>
      <c r="AX106" s="12" t="s">
        <v>83</v>
      </c>
      <c r="AY106" s="191" t="s">
        <v>215</v>
      </c>
    </row>
    <row r="107" spans="1:65" s="2" customFormat="1" ht="16.5" customHeight="1" x14ac:dyDescent="0.2">
      <c r="A107" s="34"/>
      <c r="B107" s="35"/>
      <c r="C107" s="162" t="s">
        <v>255</v>
      </c>
      <c r="D107" s="162" t="s">
        <v>209</v>
      </c>
      <c r="E107" s="163" t="s">
        <v>256</v>
      </c>
      <c r="F107" s="164" t="s">
        <v>257</v>
      </c>
      <c r="G107" s="165" t="s">
        <v>212</v>
      </c>
      <c r="H107" s="166">
        <v>3</v>
      </c>
      <c r="I107" s="167"/>
      <c r="J107" s="168">
        <f>ROUND(I107*H107,2)</f>
        <v>0</v>
      </c>
      <c r="K107" s="164" t="s">
        <v>213</v>
      </c>
      <c r="L107" s="169"/>
      <c r="M107" s="170" t="s">
        <v>35</v>
      </c>
      <c r="N107" s="171" t="s">
        <v>47</v>
      </c>
      <c r="O107" s="64"/>
      <c r="P107" s="172">
        <f>O107*H107</f>
        <v>0</v>
      </c>
      <c r="Q107" s="172">
        <v>0.12311999999999999</v>
      </c>
      <c r="R107" s="172">
        <f>Q107*H107</f>
        <v>0.36935999999999997</v>
      </c>
      <c r="S107" s="172">
        <v>0</v>
      </c>
      <c r="T107" s="173">
        <f>S107*H107</f>
        <v>0</v>
      </c>
      <c r="U107" s="34"/>
      <c r="V107" s="34"/>
      <c r="W107" s="34"/>
      <c r="X107" s="34"/>
      <c r="Y107" s="34"/>
      <c r="Z107" s="34"/>
      <c r="AA107" s="34"/>
      <c r="AB107" s="34"/>
      <c r="AC107" s="34"/>
      <c r="AD107" s="34"/>
      <c r="AE107" s="34"/>
      <c r="AR107" s="174" t="s">
        <v>224</v>
      </c>
      <c r="AT107" s="174" t="s">
        <v>209</v>
      </c>
      <c r="AU107" s="174" t="s">
        <v>76</v>
      </c>
      <c r="AY107" s="17" t="s">
        <v>215</v>
      </c>
      <c r="BE107" s="175">
        <f>IF(N107="základní",J107,0)</f>
        <v>0</v>
      </c>
      <c r="BF107" s="175">
        <f>IF(N107="snížená",J107,0)</f>
        <v>0</v>
      </c>
      <c r="BG107" s="175">
        <f>IF(N107="zákl. přenesená",J107,0)</f>
        <v>0</v>
      </c>
      <c r="BH107" s="175">
        <f>IF(N107="sníž. přenesená",J107,0)</f>
        <v>0</v>
      </c>
      <c r="BI107" s="175">
        <f>IF(N107="nulová",J107,0)</f>
        <v>0</v>
      </c>
      <c r="BJ107" s="17" t="s">
        <v>83</v>
      </c>
      <c r="BK107" s="175">
        <f>ROUND(I107*H107,2)</f>
        <v>0</v>
      </c>
      <c r="BL107" s="17" t="s">
        <v>224</v>
      </c>
      <c r="BM107" s="174" t="s">
        <v>258</v>
      </c>
    </row>
    <row r="108" spans="1:65" s="12" customFormat="1" x14ac:dyDescent="0.2">
      <c r="B108" s="181"/>
      <c r="C108" s="182"/>
      <c r="D108" s="176" t="s">
        <v>220</v>
      </c>
      <c r="E108" s="183" t="s">
        <v>35</v>
      </c>
      <c r="F108" s="184" t="s">
        <v>246</v>
      </c>
      <c r="G108" s="182"/>
      <c r="H108" s="185">
        <v>3</v>
      </c>
      <c r="I108" s="186"/>
      <c r="J108" s="182"/>
      <c r="K108" s="182"/>
      <c r="L108" s="187"/>
      <c r="M108" s="188"/>
      <c r="N108" s="189"/>
      <c r="O108" s="189"/>
      <c r="P108" s="189"/>
      <c r="Q108" s="189"/>
      <c r="R108" s="189"/>
      <c r="S108" s="189"/>
      <c r="T108" s="190"/>
      <c r="AT108" s="191" t="s">
        <v>220</v>
      </c>
      <c r="AU108" s="191" t="s">
        <v>76</v>
      </c>
      <c r="AV108" s="12" t="s">
        <v>85</v>
      </c>
      <c r="AW108" s="12" t="s">
        <v>37</v>
      </c>
      <c r="AX108" s="12" t="s">
        <v>83</v>
      </c>
      <c r="AY108" s="191" t="s">
        <v>215</v>
      </c>
    </row>
    <row r="109" spans="1:65" s="2" customFormat="1" ht="16.5" customHeight="1" x14ac:dyDescent="0.2">
      <c r="A109" s="34"/>
      <c r="B109" s="35"/>
      <c r="C109" s="162" t="s">
        <v>259</v>
      </c>
      <c r="D109" s="162" t="s">
        <v>209</v>
      </c>
      <c r="E109" s="163" t="s">
        <v>260</v>
      </c>
      <c r="F109" s="164" t="s">
        <v>261</v>
      </c>
      <c r="G109" s="165" t="s">
        <v>212</v>
      </c>
      <c r="H109" s="166">
        <v>3</v>
      </c>
      <c r="I109" s="167"/>
      <c r="J109" s="168">
        <f>ROUND(I109*H109,2)</f>
        <v>0</v>
      </c>
      <c r="K109" s="164" t="s">
        <v>213</v>
      </c>
      <c r="L109" s="169"/>
      <c r="M109" s="170" t="s">
        <v>35</v>
      </c>
      <c r="N109" s="171" t="s">
        <v>47</v>
      </c>
      <c r="O109" s="64"/>
      <c r="P109" s="172">
        <f>O109*H109</f>
        <v>0</v>
      </c>
      <c r="Q109" s="172">
        <v>0.12684999999999999</v>
      </c>
      <c r="R109" s="172">
        <f>Q109*H109</f>
        <v>0.38054999999999994</v>
      </c>
      <c r="S109" s="172">
        <v>0</v>
      </c>
      <c r="T109" s="173">
        <f>S109*H109</f>
        <v>0</v>
      </c>
      <c r="U109" s="34"/>
      <c r="V109" s="34"/>
      <c r="W109" s="34"/>
      <c r="X109" s="34"/>
      <c r="Y109" s="34"/>
      <c r="Z109" s="34"/>
      <c r="AA109" s="34"/>
      <c r="AB109" s="34"/>
      <c r="AC109" s="34"/>
      <c r="AD109" s="34"/>
      <c r="AE109" s="34"/>
      <c r="AR109" s="174" t="s">
        <v>224</v>
      </c>
      <c r="AT109" s="174" t="s">
        <v>209</v>
      </c>
      <c r="AU109" s="174" t="s">
        <v>76</v>
      </c>
      <c r="AY109" s="17" t="s">
        <v>215</v>
      </c>
      <c r="BE109" s="175">
        <f>IF(N109="základní",J109,0)</f>
        <v>0</v>
      </c>
      <c r="BF109" s="175">
        <f>IF(N109="snížená",J109,0)</f>
        <v>0</v>
      </c>
      <c r="BG109" s="175">
        <f>IF(N109="zákl. přenesená",J109,0)</f>
        <v>0</v>
      </c>
      <c r="BH109" s="175">
        <f>IF(N109="sníž. přenesená",J109,0)</f>
        <v>0</v>
      </c>
      <c r="BI109" s="175">
        <f>IF(N109="nulová",J109,0)</f>
        <v>0</v>
      </c>
      <c r="BJ109" s="17" t="s">
        <v>83</v>
      </c>
      <c r="BK109" s="175">
        <f>ROUND(I109*H109,2)</f>
        <v>0</v>
      </c>
      <c r="BL109" s="17" t="s">
        <v>224</v>
      </c>
      <c r="BM109" s="174" t="s">
        <v>262</v>
      </c>
    </row>
    <row r="110" spans="1:65" s="12" customFormat="1" x14ac:dyDescent="0.2">
      <c r="B110" s="181"/>
      <c r="C110" s="182"/>
      <c r="D110" s="176" t="s">
        <v>220</v>
      </c>
      <c r="E110" s="183" t="s">
        <v>35</v>
      </c>
      <c r="F110" s="184" t="s">
        <v>246</v>
      </c>
      <c r="G110" s="182"/>
      <c r="H110" s="185">
        <v>3</v>
      </c>
      <c r="I110" s="186"/>
      <c r="J110" s="182"/>
      <c r="K110" s="182"/>
      <c r="L110" s="187"/>
      <c r="M110" s="188"/>
      <c r="N110" s="189"/>
      <c r="O110" s="189"/>
      <c r="P110" s="189"/>
      <c r="Q110" s="189"/>
      <c r="R110" s="189"/>
      <c r="S110" s="189"/>
      <c r="T110" s="190"/>
      <c r="AT110" s="191" t="s">
        <v>220</v>
      </c>
      <c r="AU110" s="191" t="s">
        <v>76</v>
      </c>
      <c r="AV110" s="12" t="s">
        <v>85</v>
      </c>
      <c r="AW110" s="12" t="s">
        <v>37</v>
      </c>
      <c r="AX110" s="12" t="s">
        <v>83</v>
      </c>
      <c r="AY110" s="191" t="s">
        <v>215</v>
      </c>
    </row>
    <row r="111" spans="1:65" s="2" customFormat="1" ht="16.5" customHeight="1" x14ac:dyDescent="0.2">
      <c r="A111" s="34"/>
      <c r="B111" s="35"/>
      <c r="C111" s="162" t="s">
        <v>263</v>
      </c>
      <c r="D111" s="162" t="s">
        <v>209</v>
      </c>
      <c r="E111" s="163" t="s">
        <v>264</v>
      </c>
      <c r="F111" s="164" t="s">
        <v>265</v>
      </c>
      <c r="G111" s="165" t="s">
        <v>212</v>
      </c>
      <c r="H111" s="166">
        <v>3</v>
      </c>
      <c r="I111" s="167"/>
      <c r="J111" s="168">
        <f>ROUND(I111*H111,2)</f>
        <v>0</v>
      </c>
      <c r="K111" s="164" t="s">
        <v>213</v>
      </c>
      <c r="L111" s="169"/>
      <c r="M111" s="170" t="s">
        <v>35</v>
      </c>
      <c r="N111" s="171" t="s">
        <v>47</v>
      </c>
      <c r="O111" s="64"/>
      <c r="P111" s="172">
        <f>O111*H111</f>
        <v>0</v>
      </c>
      <c r="Q111" s="172">
        <v>0.13058</v>
      </c>
      <c r="R111" s="172">
        <f>Q111*H111</f>
        <v>0.39173999999999998</v>
      </c>
      <c r="S111" s="172">
        <v>0</v>
      </c>
      <c r="T111" s="173">
        <f>S111*H111</f>
        <v>0</v>
      </c>
      <c r="U111" s="34"/>
      <c r="V111" s="34"/>
      <c r="W111" s="34"/>
      <c r="X111" s="34"/>
      <c r="Y111" s="34"/>
      <c r="Z111" s="34"/>
      <c r="AA111" s="34"/>
      <c r="AB111" s="34"/>
      <c r="AC111" s="34"/>
      <c r="AD111" s="34"/>
      <c r="AE111" s="34"/>
      <c r="AR111" s="174" t="s">
        <v>224</v>
      </c>
      <c r="AT111" s="174" t="s">
        <v>209</v>
      </c>
      <c r="AU111" s="174" t="s">
        <v>76</v>
      </c>
      <c r="AY111" s="17" t="s">
        <v>215</v>
      </c>
      <c r="BE111" s="175">
        <f>IF(N111="základní",J111,0)</f>
        <v>0</v>
      </c>
      <c r="BF111" s="175">
        <f>IF(N111="snížená",J111,0)</f>
        <v>0</v>
      </c>
      <c r="BG111" s="175">
        <f>IF(N111="zákl. přenesená",J111,0)</f>
        <v>0</v>
      </c>
      <c r="BH111" s="175">
        <f>IF(N111="sníž. přenesená",J111,0)</f>
        <v>0</v>
      </c>
      <c r="BI111" s="175">
        <f>IF(N111="nulová",J111,0)</f>
        <v>0</v>
      </c>
      <c r="BJ111" s="17" t="s">
        <v>83</v>
      </c>
      <c r="BK111" s="175">
        <f>ROUND(I111*H111,2)</f>
        <v>0</v>
      </c>
      <c r="BL111" s="17" t="s">
        <v>224</v>
      </c>
      <c r="BM111" s="174" t="s">
        <v>266</v>
      </c>
    </row>
    <row r="112" spans="1:65" s="12" customFormat="1" x14ac:dyDescent="0.2">
      <c r="B112" s="181"/>
      <c r="C112" s="182"/>
      <c r="D112" s="176" t="s">
        <v>220</v>
      </c>
      <c r="E112" s="183" t="s">
        <v>35</v>
      </c>
      <c r="F112" s="184" t="s">
        <v>246</v>
      </c>
      <c r="G112" s="182"/>
      <c r="H112" s="185">
        <v>3</v>
      </c>
      <c r="I112" s="186"/>
      <c r="J112" s="182"/>
      <c r="K112" s="182"/>
      <c r="L112" s="187"/>
      <c r="M112" s="188"/>
      <c r="N112" s="189"/>
      <c r="O112" s="189"/>
      <c r="P112" s="189"/>
      <c r="Q112" s="189"/>
      <c r="R112" s="189"/>
      <c r="S112" s="189"/>
      <c r="T112" s="190"/>
      <c r="AT112" s="191" t="s">
        <v>220</v>
      </c>
      <c r="AU112" s="191" t="s">
        <v>76</v>
      </c>
      <c r="AV112" s="12" t="s">
        <v>85</v>
      </c>
      <c r="AW112" s="12" t="s">
        <v>37</v>
      </c>
      <c r="AX112" s="12" t="s">
        <v>83</v>
      </c>
      <c r="AY112" s="191" t="s">
        <v>215</v>
      </c>
    </row>
    <row r="113" spans="1:65" s="2" customFormat="1" ht="16.5" customHeight="1" x14ac:dyDescent="0.2">
      <c r="A113" s="34"/>
      <c r="B113" s="35"/>
      <c r="C113" s="162" t="s">
        <v>267</v>
      </c>
      <c r="D113" s="162" t="s">
        <v>209</v>
      </c>
      <c r="E113" s="163" t="s">
        <v>268</v>
      </c>
      <c r="F113" s="164" t="s">
        <v>269</v>
      </c>
      <c r="G113" s="165" t="s">
        <v>212</v>
      </c>
      <c r="H113" s="166">
        <v>1</v>
      </c>
      <c r="I113" s="167"/>
      <c r="J113" s="168">
        <f>ROUND(I113*H113,2)</f>
        <v>0</v>
      </c>
      <c r="K113" s="164" t="s">
        <v>213</v>
      </c>
      <c r="L113" s="169"/>
      <c r="M113" s="170" t="s">
        <v>35</v>
      </c>
      <c r="N113" s="171" t="s">
        <v>47</v>
      </c>
      <c r="O113" s="64"/>
      <c r="P113" s="172">
        <f>O113*H113</f>
        <v>0</v>
      </c>
      <c r="Q113" s="172">
        <v>0.13431000000000001</v>
      </c>
      <c r="R113" s="172">
        <f>Q113*H113</f>
        <v>0.13431000000000001</v>
      </c>
      <c r="S113" s="172">
        <v>0</v>
      </c>
      <c r="T113" s="173">
        <f>S113*H113</f>
        <v>0</v>
      </c>
      <c r="U113" s="34"/>
      <c r="V113" s="34"/>
      <c r="W113" s="34"/>
      <c r="X113" s="34"/>
      <c r="Y113" s="34"/>
      <c r="Z113" s="34"/>
      <c r="AA113" s="34"/>
      <c r="AB113" s="34"/>
      <c r="AC113" s="34"/>
      <c r="AD113" s="34"/>
      <c r="AE113" s="34"/>
      <c r="AR113" s="174" t="s">
        <v>224</v>
      </c>
      <c r="AT113" s="174" t="s">
        <v>209</v>
      </c>
      <c r="AU113" s="174" t="s">
        <v>76</v>
      </c>
      <c r="AY113" s="17" t="s">
        <v>215</v>
      </c>
      <c r="BE113" s="175">
        <f>IF(N113="základní",J113,0)</f>
        <v>0</v>
      </c>
      <c r="BF113" s="175">
        <f>IF(N113="snížená",J113,0)</f>
        <v>0</v>
      </c>
      <c r="BG113" s="175">
        <f>IF(N113="zákl. přenesená",J113,0)</f>
        <v>0</v>
      </c>
      <c r="BH113" s="175">
        <f>IF(N113="sníž. přenesená",J113,0)</f>
        <v>0</v>
      </c>
      <c r="BI113" s="175">
        <f>IF(N113="nulová",J113,0)</f>
        <v>0</v>
      </c>
      <c r="BJ113" s="17" t="s">
        <v>83</v>
      </c>
      <c r="BK113" s="175">
        <f>ROUND(I113*H113,2)</f>
        <v>0</v>
      </c>
      <c r="BL113" s="17" t="s">
        <v>224</v>
      </c>
      <c r="BM113" s="174" t="s">
        <v>270</v>
      </c>
    </row>
    <row r="114" spans="1:65" s="12" customFormat="1" x14ac:dyDescent="0.2">
      <c r="B114" s="181"/>
      <c r="C114" s="182"/>
      <c r="D114" s="176" t="s">
        <v>220</v>
      </c>
      <c r="E114" s="183" t="s">
        <v>35</v>
      </c>
      <c r="F114" s="184" t="s">
        <v>271</v>
      </c>
      <c r="G114" s="182"/>
      <c r="H114" s="185">
        <v>1</v>
      </c>
      <c r="I114" s="186"/>
      <c r="J114" s="182"/>
      <c r="K114" s="182"/>
      <c r="L114" s="187"/>
      <c r="M114" s="188"/>
      <c r="N114" s="189"/>
      <c r="O114" s="189"/>
      <c r="P114" s="189"/>
      <c r="Q114" s="189"/>
      <c r="R114" s="189"/>
      <c r="S114" s="189"/>
      <c r="T114" s="190"/>
      <c r="AT114" s="191" t="s">
        <v>220</v>
      </c>
      <c r="AU114" s="191" t="s">
        <v>76</v>
      </c>
      <c r="AV114" s="12" t="s">
        <v>85</v>
      </c>
      <c r="AW114" s="12" t="s">
        <v>37</v>
      </c>
      <c r="AX114" s="12" t="s">
        <v>83</v>
      </c>
      <c r="AY114" s="191" t="s">
        <v>215</v>
      </c>
    </row>
    <row r="115" spans="1:65" s="2" customFormat="1" ht="16.5" customHeight="1" x14ac:dyDescent="0.2">
      <c r="A115" s="34"/>
      <c r="B115" s="35"/>
      <c r="C115" s="162" t="s">
        <v>272</v>
      </c>
      <c r="D115" s="162" t="s">
        <v>209</v>
      </c>
      <c r="E115" s="163" t="s">
        <v>273</v>
      </c>
      <c r="F115" s="164" t="s">
        <v>274</v>
      </c>
      <c r="G115" s="165" t="s">
        <v>212</v>
      </c>
      <c r="H115" s="166">
        <v>2</v>
      </c>
      <c r="I115" s="167"/>
      <c r="J115" s="168">
        <f>ROUND(I115*H115,2)</f>
        <v>0</v>
      </c>
      <c r="K115" s="164" t="s">
        <v>213</v>
      </c>
      <c r="L115" s="169"/>
      <c r="M115" s="170" t="s">
        <v>35</v>
      </c>
      <c r="N115" s="171" t="s">
        <v>47</v>
      </c>
      <c r="O115" s="64"/>
      <c r="P115" s="172">
        <f>O115*H115</f>
        <v>0</v>
      </c>
      <c r="Q115" s="172">
        <v>0.13804</v>
      </c>
      <c r="R115" s="172">
        <f>Q115*H115</f>
        <v>0.27607999999999999</v>
      </c>
      <c r="S115" s="172">
        <v>0</v>
      </c>
      <c r="T115" s="173">
        <f>S115*H115</f>
        <v>0</v>
      </c>
      <c r="U115" s="34"/>
      <c r="V115" s="34"/>
      <c r="W115" s="34"/>
      <c r="X115" s="34"/>
      <c r="Y115" s="34"/>
      <c r="Z115" s="34"/>
      <c r="AA115" s="34"/>
      <c r="AB115" s="34"/>
      <c r="AC115" s="34"/>
      <c r="AD115" s="34"/>
      <c r="AE115" s="34"/>
      <c r="AR115" s="174" t="s">
        <v>224</v>
      </c>
      <c r="AT115" s="174" t="s">
        <v>209</v>
      </c>
      <c r="AU115" s="174" t="s">
        <v>76</v>
      </c>
      <c r="AY115" s="17" t="s">
        <v>215</v>
      </c>
      <c r="BE115" s="175">
        <f>IF(N115="základní",J115,0)</f>
        <v>0</v>
      </c>
      <c r="BF115" s="175">
        <f>IF(N115="snížená",J115,0)</f>
        <v>0</v>
      </c>
      <c r="BG115" s="175">
        <f>IF(N115="zákl. přenesená",J115,0)</f>
        <v>0</v>
      </c>
      <c r="BH115" s="175">
        <f>IF(N115="sníž. přenesená",J115,0)</f>
        <v>0</v>
      </c>
      <c r="BI115" s="175">
        <f>IF(N115="nulová",J115,0)</f>
        <v>0</v>
      </c>
      <c r="BJ115" s="17" t="s">
        <v>83</v>
      </c>
      <c r="BK115" s="175">
        <f>ROUND(I115*H115,2)</f>
        <v>0</v>
      </c>
      <c r="BL115" s="17" t="s">
        <v>224</v>
      </c>
      <c r="BM115" s="174" t="s">
        <v>275</v>
      </c>
    </row>
    <row r="116" spans="1:65" s="12" customFormat="1" x14ac:dyDescent="0.2">
      <c r="B116" s="181"/>
      <c r="C116" s="182"/>
      <c r="D116" s="176" t="s">
        <v>220</v>
      </c>
      <c r="E116" s="183" t="s">
        <v>35</v>
      </c>
      <c r="F116" s="184" t="s">
        <v>254</v>
      </c>
      <c r="G116" s="182"/>
      <c r="H116" s="185">
        <v>2</v>
      </c>
      <c r="I116" s="186"/>
      <c r="J116" s="182"/>
      <c r="K116" s="182"/>
      <c r="L116" s="187"/>
      <c r="M116" s="188"/>
      <c r="N116" s="189"/>
      <c r="O116" s="189"/>
      <c r="P116" s="189"/>
      <c r="Q116" s="189"/>
      <c r="R116" s="189"/>
      <c r="S116" s="189"/>
      <c r="T116" s="190"/>
      <c r="AT116" s="191" t="s">
        <v>220</v>
      </c>
      <c r="AU116" s="191" t="s">
        <v>76</v>
      </c>
      <c r="AV116" s="12" t="s">
        <v>85</v>
      </c>
      <c r="AW116" s="12" t="s">
        <v>37</v>
      </c>
      <c r="AX116" s="12" t="s">
        <v>83</v>
      </c>
      <c r="AY116" s="191" t="s">
        <v>215</v>
      </c>
    </row>
    <row r="117" spans="1:65" s="2" customFormat="1" ht="16.5" customHeight="1" x14ac:dyDescent="0.2">
      <c r="A117" s="34"/>
      <c r="B117" s="35"/>
      <c r="C117" s="162" t="s">
        <v>276</v>
      </c>
      <c r="D117" s="162" t="s">
        <v>209</v>
      </c>
      <c r="E117" s="163" t="s">
        <v>277</v>
      </c>
      <c r="F117" s="164" t="s">
        <v>278</v>
      </c>
      <c r="G117" s="165" t="s">
        <v>212</v>
      </c>
      <c r="H117" s="166">
        <v>2</v>
      </c>
      <c r="I117" s="167"/>
      <c r="J117" s="168">
        <f>ROUND(I117*H117,2)</f>
        <v>0</v>
      </c>
      <c r="K117" s="164" t="s">
        <v>213</v>
      </c>
      <c r="L117" s="169"/>
      <c r="M117" s="170" t="s">
        <v>35</v>
      </c>
      <c r="N117" s="171" t="s">
        <v>47</v>
      </c>
      <c r="O117" s="64"/>
      <c r="P117" s="172">
        <f>O117*H117</f>
        <v>0</v>
      </c>
      <c r="Q117" s="172">
        <v>0.14177000000000001</v>
      </c>
      <c r="R117" s="172">
        <f>Q117*H117</f>
        <v>0.28354000000000001</v>
      </c>
      <c r="S117" s="172">
        <v>0</v>
      </c>
      <c r="T117" s="173">
        <f>S117*H117</f>
        <v>0</v>
      </c>
      <c r="U117" s="34"/>
      <c r="V117" s="34"/>
      <c r="W117" s="34"/>
      <c r="X117" s="34"/>
      <c r="Y117" s="34"/>
      <c r="Z117" s="34"/>
      <c r="AA117" s="34"/>
      <c r="AB117" s="34"/>
      <c r="AC117" s="34"/>
      <c r="AD117" s="34"/>
      <c r="AE117" s="34"/>
      <c r="AR117" s="174" t="s">
        <v>224</v>
      </c>
      <c r="AT117" s="174" t="s">
        <v>209</v>
      </c>
      <c r="AU117" s="174" t="s">
        <v>76</v>
      </c>
      <c r="AY117" s="17" t="s">
        <v>215</v>
      </c>
      <c r="BE117" s="175">
        <f>IF(N117="základní",J117,0)</f>
        <v>0</v>
      </c>
      <c r="BF117" s="175">
        <f>IF(N117="snížená",J117,0)</f>
        <v>0</v>
      </c>
      <c r="BG117" s="175">
        <f>IF(N117="zákl. přenesená",J117,0)</f>
        <v>0</v>
      </c>
      <c r="BH117" s="175">
        <f>IF(N117="sníž. přenesená",J117,0)</f>
        <v>0</v>
      </c>
      <c r="BI117" s="175">
        <f>IF(N117="nulová",J117,0)</f>
        <v>0</v>
      </c>
      <c r="BJ117" s="17" t="s">
        <v>83</v>
      </c>
      <c r="BK117" s="175">
        <f>ROUND(I117*H117,2)</f>
        <v>0</v>
      </c>
      <c r="BL117" s="17" t="s">
        <v>224</v>
      </c>
      <c r="BM117" s="174" t="s">
        <v>279</v>
      </c>
    </row>
    <row r="118" spans="1:65" s="12" customFormat="1" x14ac:dyDescent="0.2">
      <c r="B118" s="181"/>
      <c r="C118" s="182"/>
      <c r="D118" s="176" t="s">
        <v>220</v>
      </c>
      <c r="E118" s="183" t="s">
        <v>35</v>
      </c>
      <c r="F118" s="184" t="s">
        <v>254</v>
      </c>
      <c r="G118" s="182"/>
      <c r="H118" s="185">
        <v>2</v>
      </c>
      <c r="I118" s="186"/>
      <c r="J118" s="182"/>
      <c r="K118" s="182"/>
      <c r="L118" s="187"/>
      <c r="M118" s="188"/>
      <c r="N118" s="189"/>
      <c r="O118" s="189"/>
      <c r="P118" s="189"/>
      <c r="Q118" s="189"/>
      <c r="R118" s="189"/>
      <c r="S118" s="189"/>
      <c r="T118" s="190"/>
      <c r="AT118" s="191" t="s">
        <v>220</v>
      </c>
      <c r="AU118" s="191" t="s">
        <v>76</v>
      </c>
      <c r="AV118" s="12" t="s">
        <v>85</v>
      </c>
      <c r="AW118" s="12" t="s">
        <v>37</v>
      </c>
      <c r="AX118" s="12" t="s">
        <v>83</v>
      </c>
      <c r="AY118" s="191" t="s">
        <v>215</v>
      </c>
    </row>
    <row r="119" spans="1:65" s="2" customFormat="1" ht="16.5" customHeight="1" x14ac:dyDescent="0.2">
      <c r="A119" s="34"/>
      <c r="B119" s="35"/>
      <c r="C119" s="162" t="s">
        <v>8</v>
      </c>
      <c r="D119" s="162" t="s">
        <v>209</v>
      </c>
      <c r="E119" s="163" t="s">
        <v>280</v>
      </c>
      <c r="F119" s="164" t="s">
        <v>281</v>
      </c>
      <c r="G119" s="165" t="s">
        <v>212</v>
      </c>
      <c r="H119" s="166">
        <v>1</v>
      </c>
      <c r="I119" s="167"/>
      <c r="J119" s="168">
        <f>ROUND(I119*H119,2)</f>
        <v>0</v>
      </c>
      <c r="K119" s="164" t="s">
        <v>213</v>
      </c>
      <c r="L119" s="169"/>
      <c r="M119" s="170" t="s">
        <v>35</v>
      </c>
      <c r="N119" s="171" t="s">
        <v>47</v>
      </c>
      <c r="O119" s="64"/>
      <c r="P119" s="172">
        <f>O119*H119</f>
        <v>0</v>
      </c>
      <c r="Q119" s="172">
        <v>0.14549999999999999</v>
      </c>
      <c r="R119" s="172">
        <f>Q119*H119</f>
        <v>0.14549999999999999</v>
      </c>
      <c r="S119" s="172">
        <v>0</v>
      </c>
      <c r="T119" s="173">
        <f>S119*H119</f>
        <v>0</v>
      </c>
      <c r="U119" s="34"/>
      <c r="V119" s="34"/>
      <c r="W119" s="34"/>
      <c r="X119" s="34"/>
      <c r="Y119" s="34"/>
      <c r="Z119" s="34"/>
      <c r="AA119" s="34"/>
      <c r="AB119" s="34"/>
      <c r="AC119" s="34"/>
      <c r="AD119" s="34"/>
      <c r="AE119" s="34"/>
      <c r="AR119" s="174" t="s">
        <v>224</v>
      </c>
      <c r="AT119" s="174" t="s">
        <v>209</v>
      </c>
      <c r="AU119" s="174" t="s">
        <v>76</v>
      </c>
      <c r="AY119" s="17" t="s">
        <v>215</v>
      </c>
      <c r="BE119" s="175">
        <f>IF(N119="základní",J119,0)</f>
        <v>0</v>
      </c>
      <c r="BF119" s="175">
        <f>IF(N119="snížená",J119,0)</f>
        <v>0</v>
      </c>
      <c r="BG119" s="175">
        <f>IF(N119="zákl. přenesená",J119,0)</f>
        <v>0</v>
      </c>
      <c r="BH119" s="175">
        <f>IF(N119="sníž. přenesená",J119,0)</f>
        <v>0</v>
      </c>
      <c r="BI119" s="175">
        <f>IF(N119="nulová",J119,0)</f>
        <v>0</v>
      </c>
      <c r="BJ119" s="17" t="s">
        <v>83</v>
      </c>
      <c r="BK119" s="175">
        <f>ROUND(I119*H119,2)</f>
        <v>0</v>
      </c>
      <c r="BL119" s="17" t="s">
        <v>224</v>
      </c>
      <c r="BM119" s="174" t="s">
        <v>282</v>
      </c>
    </row>
    <row r="120" spans="1:65" s="12" customFormat="1" x14ac:dyDescent="0.2">
      <c r="B120" s="181"/>
      <c r="C120" s="182"/>
      <c r="D120" s="176" t="s">
        <v>220</v>
      </c>
      <c r="E120" s="183" t="s">
        <v>35</v>
      </c>
      <c r="F120" s="184" t="s">
        <v>271</v>
      </c>
      <c r="G120" s="182"/>
      <c r="H120" s="185">
        <v>1</v>
      </c>
      <c r="I120" s="186"/>
      <c r="J120" s="182"/>
      <c r="K120" s="182"/>
      <c r="L120" s="187"/>
      <c r="M120" s="188"/>
      <c r="N120" s="189"/>
      <c r="O120" s="189"/>
      <c r="P120" s="189"/>
      <c r="Q120" s="189"/>
      <c r="R120" s="189"/>
      <c r="S120" s="189"/>
      <c r="T120" s="190"/>
      <c r="AT120" s="191" t="s">
        <v>220</v>
      </c>
      <c r="AU120" s="191" t="s">
        <v>76</v>
      </c>
      <c r="AV120" s="12" t="s">
        <v>85</v>
      </c>
      <c r="AW120" s="12" t="s">
        <v>37</v>
      </c>
      <c r="AX120" s="12" t="s">
        <v>83</v>
      </c>
      <c r="AY120" s="191" t="s">
        <v>215</v>
      </c>
    </row>
    <row r="121" spans="1:65" s="2" customFormat="1" ht="16.5" customHeight="1" x14ac:dyDescent="0.2">
      <c r="A121" s="34"/>
      <c r="B121" s="35"/>
      <c r="C121" s="162" t="s">
        <v>283</v>
      </c>
      <c r="D121" s="162" t="s">
        <v>209</v>
      </c>
      <c r="E121" s="163" t="s">
        <v>284</v>
      </c>
      <c r="F121" s="164" t="s">
        <v>285</v>
      </c>
      <c r="G121" s="165" t="s">
        <v>212</v>
      </c>
      <c r="H121" s="166">
        <v>2</v>
      </c>
      <c r="I121" s="167"/>
      <c r="J121" s="168">
        <f>ROUND(I121*H121,2)</f>
        <v>0</v>
      </c>
      <c r="K121" s="164" t="s">
        <v>213</v>
      </c>
      <c r="L121" s="169"/>
      <c r="M121" s="170" t="s">
        <v>35</v>
      </c>
      <c r="N121" s="171" t="s">
        <v>47</v>
      </c>
      <c r="O121" s="64"/>
      <c r="P121" s="172">
        <f>O121*H121</f>
        <v>0</v>
      </c>
      <c r="Q121" s="172">
        <v>0.14923</v>
      </c>
      <c r="R121" s="172">
        <f>Q121*H121</f>
        <v>0.29846</v>
      </c>
      <c r="S121" s="172">
        <v>0</v>
      </c>
      <c r="T121" s="173">
        <f>S121*H121</f>
        <v>0</v>
      </c>
      <c r="U121" s="34"/>
      <c r="V121" s="34"/>
      <c r="W121" s="34"/>
      <c r="X121" s="34"/>
      <c r="Y121" s="34"/>
      <c r="Z121" s="34"/>
      <c r="AA121" s="34"/>
      <c r="AB121" s="34"/>
      <c r="AC121" s="34"/>
      <c r="AD121" s="34"/>
      <c r="AE121" s="34"/>
      <c r="AR121" s="174" t="s">
        <v>224</v>
      </c>
      <c r="AT121" s="174" t="s">
        <v>209</v>
      </c>
      <c r="AU121" s="174" t="s">
        <v>76</v>
      </c>
      <c r="AY121" s="17" t="s">
        <v>215</v>
      </c>
      <c r="BE121" s="175">
        <f>IF(N121="základní",J121,0)</f>
        <v>0</v>
      </c>
      <c r="BF121" s="175">
        <f>IF(N121="snížená",J121,0)</f>
        <v>0</v>
      </c>
      <c r="BG121" s="175">
        <f>IF(N121="zákl. přenesená",J121,0)</f>
        <v>0</v>
      </c>
      <c r="BH121" s="175">
        <f>IF(N121="sníž. přenesená",J121,0)</f>
        <v>0</v>
      </c>
      <c r="BI121" s="175">
        <f>IF(N121="nulová",J121,0)</f>
        <v>0</v>
      </c>
      <c r="BJ121" s="17" t="s">
        <v>83</v>
      </c>
      <c r="BK121" s="175">
        <f>ROUND(I121*H121,2)</f>
        <v>0</v>
      </c>
      <c r="BL121" s="17" t="s">
        <v>224</v>
      </c>
      <c r="BM121" s="174" t="s">
        <v>286</v>
      </c>
    </row>
    <row r="122" spans="1:65" s="12" customFormat="1" x14ac:dyDescent="0.2">
      <c r="B122" s="181"/>
      <c r="C122" s="182"/>
      <c r="D122" s="176" t="s">
        <v>220</v>
      </c>
      <c r="E122" s="183" t="s">
        <v>35</v>
      </c>
      <c r="F122" s="184" t="s">
        <v>254</v>
      </c>
      <c r="G122" s="182"/>
      <c r="H122" s="185">
        <v>2</v>
      </c>
      <c r="I122" s="186"/>
      <c r="J122" s="182"/>
      <c r="K122" s="182"/>
      <c r="L122" s="187"/>
      <c r="M122" s="188"/>
      <c r="N122" s="189"/>
      <c r="O122" s="189"/>
      <c r="P122" s="189"/>
      <c r="Q122" s="189"/>
      <c r="R122" s="189"/>
      <c r="S122" s="189"/>
      <c r="T122" s="190"/>
      <c r="AT122" s="191" t="s">
        <v>220</v>
      </c>
      <c r="AU122" s="191" t="s">
        <v>76</v>
      </c>
      <c r="AV122" s="12" t="s">
        <v>85</v>
      </c>
      <c r="AW122" s="12" t="s">
        <v>37</v>
      </c>
      <c r="AX122" s="12" t="s">
        <v>83</v>
      </c>
      <c r="AY122" s="191" t="s">
        <v>215</v>
      </c>
    </row>
    <row r="123" spans="1:65" s="2" customFormat="1" ht="16.5" customHeight="1" x14ac:dyDescent="0.2">
      <c r="A123" s="34"/>
      <c r="B123" s="35"/>
      <c r="C123" s="162" t="s">
        <v>287</v>
      </c>
      <c r="D123" s="162" t="s">
        <v>209</v>
      </c>
      <c r="E123" s="163" t="s">
        <v>288</v>
      </c>
      <c r="F123" s="164" t="s">
        <v>289</v>
      </c>
      <c r="G123" s="165" t="s">
        <v>212</v>
      </c>
      <c r="H123" s="166">
        <v>2</v>
      </c>
      <c r="I123" s="167"/>
      <c r="J123" s="168">
        <f>ROUND(I123*H123,2)</f>
        <v>0</v>
      </c>
      <c r="K123" s="164" t="s">
        <v>213</v>
      </c>
      <c r="L123" s="169"/>
      <c r="M123" s="170" t="s">
        <v>35</v>
      </c>
      <c r="N123" s="171" t="s">
        <v>47</v>
      </c>
      <c r="O123" s="64"/>
      <c r="P123" s="172">
        <f>O123*H123</f>
        <v>0</v>
      </c>
      <c r="Q123" s="172">
        <v>0.15296000000000001</v>
      </c>
      <c r="R123" s="172">
        <f>Q123*H123</f>
        <v>0.30592000000000003</v>
      </c>
      <c r="S123" s="172">
        <v>0</v>
      </c>
      <c r="T123" s="173">
        <f>S123*H123</f>
        <v>0</v>
      </c>
      <c r="U123" s="34"/>
      <c r="V123" s="34"/>
      <c r="W123" s="34"/>
      <c r="X123" s="34"/>
      <c r="Y123" s="34"/>
      <c r="Z123" s="34"/>
      <c r="AA123" s="34"/>
      <c r="AB123" s="34"/>
      <c r="AC123" s="34"/>
      <c r="AD123" s="34"/>
      <c r="AE123" s="34"/>
      <c r="AR123" s="174" t="s">
        <v>224</v>
      </c>
      <c r="AT123" s="174" t="s">
        <v>209</v>
      </c>
      <c r="AU123" s="174" t="s">
        <v>76</v>
      </c>
      <c r="AY123" s="17" t="s">
        <v>215</v>
      </c>
      <c r="BE123" s="175">
        <f>IF(N123="základní",J123,0)</f>
        <v>0</v>
      </c>
      <c r="BF123" s="175">
        <f>IF(N123="snížená",J123,0)</f>
        <v>0</v>
      </c>
      <c r="BG123" s="175">
        <f>IF(N123="zákl. přenesená",J123,0)</f>
        <v>0</v>
      </c>
      <c r="BH123" s="175">
        <f>IF(N123="sníž. přenesená",J123,0)</f>
        <v>0</v>
      </c>
      <c r="BI123" s="175">
        <f>IF(N123="nulová",J123,0)</f>
        <v>0</v>
      </c>
      <c r="BJ123" s="17" t="s">
        <v>83</v>
      </c>
      <c r="BK123" s="175">
        <f>ROUND(I123*H123,2)</f>
        <v>0</v>
      </c>
      <c r="BL123" s="17" t="s">
        <v>224</v>
      </c>
      <c r="BM123" s="174" t="s">
        <v>290</v>
      </c>
    </row>
    <row r="124" spans="1:65" s="12" customFormat="1" x14ac:dyDescent="0.2">
      <c r="B124" s="181"/>
      <c r="C124" s="182"/>
      <c r="D124" s="176" t="s">
        <v>220</v>
      </c>
      <c r="E124" s="183" t="s">
        <v>35</v>
      </c>
      <c r="F124" s="184" t="s">
        <v>254</v>
      </c>
      <c r="G124" s="182"/>
      <c r="H124" s="185">
        <v>2</v>
      </c>
      <c r="I124" s="186"/>
      <c r="J124" s="182"/>
      <c r="K124" s="182"/>
      <c r="L124" s="187"/>
      <c r="M124" s="188"/>
      <c r="N124" s="189"/>
      <c r="O124" s="189"/>
      <c r="P124" s="189"/>
      <c r="Q124" s="189"/>
      <c r="R124" s="189"/>
      <c r="S124" s="189"/>
      <c r="T124" s="190"/>
      <c r="AT124" s="191" t="s">
        <v>220</v>
      </c>
      <c r="AU124" s="191" t="s">
        <v>76</v>
      </c>
      <c r="AV124" s="12" t="s">
        <v>85</v>
      </c>
      <c r="AW124" s="12" t="s">
        <v>37</v>
      </c>
      <c r="AX124" s="12" t="s">
        <v>83</v>
      </c>
      <c r="AY124" s="191" t="s">
        <v>215</v>
      </c>
    </row>
    <row r="125" spans="1:65" s="2" customFormat="1" ht="16.5" customHeight="1" x14ac:dyDescent="0.2">
      <c r="A125" s="34"/>
      <c r="B125" s="35"/>
      <c r="C125" s="162" t="s">
        <v>291</v>
      </c>
      <c r="D125" s="162" t="s">
        <v>209</v>
      </c>
      <c r="E125" s="163" t="s">
        <v>292</v>
      </c>
      <c r="F125" s="164" t="s">
        <v>293</v>
      </c>
      <c r="G125" s="165" t="s">
        <v>212</v>
      </c>
      <c r="H125" s="166">
        <v>1</v>
      </c>
      <c r="I125" s="167"/>
      <c r="J125" s="168">
        <f>ROUND(I125*H125,2)</f>
        <v>0</v>
      </c>
      <c r="K125" s="164" t="s">
        <v>213</v>
      </c>
      <c r="L125" s="169"/>
      <c r="M125" s="170" t="s">
        <v>35</v>
      </c>
      <c r="N125" s="171" t="s">
        <v>47</v>
      </c>
      <c r="O125" s="64"/>
      <c r="P125" s="172">
        <f>O125*H125</f>
        <v>0</v>
      </c>
      <c r="Q125" s="172">
        <v>0.15669</v>
      </c>
      <c r="R125" s="172">
        <f>Q125*H125</f>
        <v>0.15669</v>
      </c>
      <c r="S125" s="172">
        <v>0</v>
      </c>
      <c r="T125" s="173">
        <f>S125*H125</f>
        <v>0</v>
      </c>
      <c r="U125" s="34"/>
      <c r="V125" s="34"/>
      <c r="W125" s="34"/>
      <c r="X125" s="34"/>
      <c r="Y125" s="34"/>
      <c r="Z125" s="34"/>
      <c r="AA125" s="34"/>
      <c r="AB125" s="34"/>
      <c r="AC125" s="34"/>
      <c r="AD125" s="34"/>
      <c r="AE125" s="34"/>
      <c r="AR125" s="174" t="s">
        <v>224</v>
      </c>
      <c r="AT125" s="174" t="s">
        <v>209</v>
      </c>
      <c r="AU125" s="174" t="s">
        <v>76</v>
      </c>
      <c r="AY125" s="17" t="s">
        <v>215</v>
      </c>
      <c r="BE125" s="175">
        <f>IF(N125="základní",J125,0)</f>
        <v>0</v>
      </c>
      <c r="BF125" s="175">
        <f>IF(N125="snížená",J125,0)</f>
        <v>0</v>
      </c>
      <c r="BG125" s="175">
        <f>IF(N125="zákl. přenesená",J125,0)</f>
        <v>0</v>
      </c>
      <c r="BH125" s="175">
        <f>IF(N125="sníž. přenesená",J125,0)</f>
        <v>0</v>
      </c>
      <c r="BI125" s="175">
        <f>IF(N125="nulová",J125,0)</f>
        <v>0</v>
      </c>
      <c r="BJ125" s="17" t="s">
        <v>83</v>
      </c>
      <c r="BK125" s="175">
        <f>ROUND(I125*H125,2)</f>
        <v>0</v>
      </c>
      <c r="BL125" s="17" t="s">
        <v>224</v>
      </c>
      <c r="BM125" s="174" t="s">
        <v>294</v>
      </c>
    </row>
    <row r="126" spans="1:65" s="12" customFormat="1" x14ac:dyDescent="0.2">
      <c r="B126" s="181"/>
      <c r="C126" s="182"/>
      <c r="D126" s="176" t="s">
        <v>220</v>
      </c>
      <c r="E126" s="183" t="s">
        <v>35</v>
      </c>
      <c r="F126" s="184" t="s">
        <v>271</v>
      </c>
      <c r="G126" s="182"/>
      <c r="H126" s="185">
        <v>1</v>
      </c>
      <c r="I126" s="186"/>
      <c r="J126" s="182"/>
      <c r="K126" s="182"/>
      <c r="L126" s="187"/>
      <c r="M126" s="188"/>
      <c r="N126" s="189"/>
      <c r="O126" s="189"/>
      <c r="P126" s="189"/>
      <c r="Q126" s="189"/>
      <c r="R126" s="189"/>
      <c r="S126" s="189"/>
      <c r="T126" s="190"/>
      <c r="AT126" s="191" t="s">
        <v>220</v>
      </c>
      <c r="AU126" s="191" t="s">
        <v>76</v>
      </c>
      <c r="AV126" s="12" t="s">
        <v>85</v>
      </c>
      <c r="AW126" s="12" t="s">
        <v>37</v>
      </c>
      <c r="AX126" s="12" t="s">
        <v>83</v>
      </c>
      <c r="AY126" s="191" t="s">
        <v>215</v>
      </c>
    </row>
    <row r="127" spans="1:65" s="2" customFormat="1" ht="16.5" customHeight="1" x14ac:dyDescent="0.2">
      <c r="A127" s="34"/>
      <c r="B127" s="35"/>
      <c r="C127" s="162" t="s">
        <v>295</v>
      </c>
      <c r="D127" s="162" t="s">
        <v>209</v>
      </c>
      <c r="E127" s="163" t="s">
        <v>296</v>
      </c>
      <c r="F127" s="164" t="s">
        <v>297</v>
      </c>
      <c r="G127" s="165" t="s">
        <v>212</v>
      </c>
      <c r="H127" s="166">
        <v>1</v>
      </c>
      <c r="I127" s="167"/>
      <c r="J127" s="168">
        <f>ROUND(I127*H127,2)</f>
        <v>0</v>
      </c>
      <c r="K127" s="164" t="s">
        <v>213</v>
      </c>
      <c r="L127" s="169"/>
      <c r="M127" s="170" t="s">
        <v>35</v>
      </c>
      <c r="N127" s="171" t="s">
        <v>47</v>
      </c>
      <c r="O127" s="64"/>
      <c r="P127" s="172">
        <f>O127*H127</f>
        <v>0</v>
      </c>
      <c r="Q127" s="172">
        <v>0.16042000000000001</v>
      </c>
      <c r="R127" s="172">
        <f>Q127*H127</f>
        <v>0.16042000000000001</v>
      </c>
      <c r="S127" s="172">
        <v>0</v>
      </c>
      <c r="T127" s="173">
        <f>S127*H127</f>
        <v>0</v>
      </c>
      <c r="U127" s="34"/>
      <c r="V127" s="34"/>
      <c r="W127" s="34"/>
      <c r="X127" s="34"/>
      <c r="Y127" s="34"/>
      <c r="Z127" s="34"/>
      <c r="AA127" s="34"/>
      <c r="AB127" s="34"/>
      <c r="AC127" s="34"/>
      <c r="AD127" s="34"/>
      <c r="AE127" s="34"/>
      <c r="AR127" s="174" t="s">
        <v>224</v>
      </c>
      <c r="AT127" s="174" t="s">
        <v>209</v>
      </c>
      <c r="AU127" s="174" t="s">
        <v>76</v>
      </c>
      <c r="AY127" s="17" t="s">
        <v>215</v>
      </c>
      <c r="BE127" s="175">
        <f>IF(N127="základní",J127,0)</f>
        <v>0</v>
      </c>
      <c r="BF127" s="175">
        <f>IF(N127="snížená",J127,0)</f>
        <v>0</v>
      </c>
      <c r="BG127" s="175">
        <f>IF(N127="zákl. přenesená",J127,0)</f>
        <v>0</v>
      </c>
      <c r="BH127" s="175">
        <f>IF(N127="sníž. přenesená",J127,0)</f>
        <v>0</v>
      </c>
      <c r="BI127" s="175">
        <f>IF(N127="nulová",J127,0)</f>
        <v>0</v>
      </c>
      <c r="BJ127" s="17" t="s">
        <v>83</v>
      </c>
      <c r="BK127" s="175">
        <f>ROUND(I127*H127,2)</f>
        <v>0</v>
      </c>
      <c r="BL127" s="17" t="s">
        <v>224</v>
      </c>
      <c r="BM127" s="174" t="s">
        <v>298</v>
      </c>
    </row>
    <row r="128" spans="1:65" s="12" customFormat="1" x14ac:dyDescent="0.2">
      <c r="B128" s="181"/>
      <c r="C128" s="182"/>
      <c r="D128" s="176" t="s">
        <v>220</v>
      </c>
      <c r="E128" s="183" t="s">
        <v>35</v>
      </c>
      <c r="F128" s="184" t="s">
        <v>271</v>
      </c>
      <c r="G128" s="182"/>
      <c r="H128" s="185">
        <v>1</v>
      </c>
      <c r="I128" s="186"/>
      <c r="J128" s="182"/>
      <c r="K128" s="182"/>
      <c r="L128" s="187"/>
      <c r="M128" s="188"/>
      <c r="N128" s="189"/>
      <c r="O128" s="189"/>
      <c r="P128" s="189"/>
      <c r="Q128" s="189"/>
      <c r="R128" s="189"/>
      <c r="S128" s="189"/>
      <c r="T128" s="190"/>
      <c r="AT128" s="191" t="s">
        <v>220</v>
      </c>
      <c r="AU128" s="191" t="s">
        <v>76</v>
      </c>
      <c r="AV128" s="12" t="s">
        <v>85</v>
      </c>
      <c r="AW128" s="12" t="s">
        <v>37</v>
      </c>
      <c r="AX128" s="12" t="s">
        <v>83</v>
      </c>
      <c r="AY128" s="191" t="s">
        <v>215</v>
      </c>
    </row>
    <row r="129" spans="1:65" s="2" customFormat="1" ht="16.5" customHeight="1" x14ac:dyDescent="0.2">
      <c r="A129" s="34"/>
      <c r="B129" s="35"/>
      <c r="C129" s="162" t="s">
        <v>299</v>
      </c>
      <c r="D129" s="162" t="s">
        <v>209</v>
      </c>
      <c r="E129" s="163" t="s">
        <v>300</v>
      </c>
      <c r="F129" s="164" t="s">
        <v>301</v>
      </c>
      <c r="G129" s="165" t="s">
        <v>212</v>
      </c>
      <c r="H129" s="166">
        <v>2</v>
      </c>
      <c r="I129" s="167"/>
      <c r="J129" s="168">
        <f>ROUND(I129*H129,2)</f>
        <v>0</v>
      </c>
      <c r="K129" s="164" t="s">
        <v>213</v>
      </c>
      <c r="L129" s="169"/>
      <c r="M129" s="170" t="s">
        <v>35</v>
      </c>
      <c r="N129" s="171" t="s">
        <v>47</v>
      </c>
      <c r="O129" s="64"/>
      <c r="P129" s="172">
        <f>O129*H129</f>
        <v>0</v>
      </c>
      <c r="Q129" s="172">
        <v>0.16414999999999999</v>
      </c>
      <c r="R129" s="172">
        <f>Q129*H129</f>
        <v>0.32829999999999998</v>
      </c>
      <c r="S129" s="172">
        <v>0</v>
      </c>
      <c r="T129" s="173">
        <f>S129*H129</f>
        <v>0</v>
      </c>
      <c r="U129" s="34"/>
      <c r="V129" s="34"/>
      <c r="W129" s="34"/>
      <c r="X129" s="34"/>
      <c r="Y129" s="34"/>
      <c r="Z129" s="34"/>
      <c r="AA129" s="34"/>
      <c r="AB129" s="34"/>
      <c r="AC129" s="34"/>
      <c r="AD129" s="34"/>
      <c r="AE129" s="34"/>
      <c r="AR129" s="174" t="s">
        <v>224</v>
      </c>
      <c r="AT129" s="174" t="s">
        <v>209</v>
      </c>
      <c r="AU129" s="174" t="s">
        <v>76</v>
      </c>
      <c r="AY129" s="17" t="s">
        <v>215</v>
      </c>
      <c r="BE129" s="175">
        <f>IF(N129="základní",J129,0)</f>
        <v>0</v>
      </c>
      <c r="BF129" s="175">
        <f>IF(N129="snížená",J129,0)</f>
        <v>0</v>
      </c>
      <c r="BG129" s="175">
        <f>IF(N129="zákl. přenesená",J129,0)</f>
        <v>0</v>
      </c>
      <c r="BH129" s="175">
        <f>IF(N129="sníž. přenesená",J129,0)</f>
        <v>0</v>
      </c>
      <c r="BI129" s="175">
        <f>IF(N129="nulová",J129,0)</f>
        <v>0</v>
      </c>
      <c r="BJ129" s="17" t="s">
        <v>83</v>
      </c>
      <c r="BK129" s="175">
        <f>ROUND(I129*H129,2)</f>
        <v>0</v>
      </c>
      <c r="BL129" s="17" t="s">
        <v>224</v>
      </c>
      <c r="BM129" s="174" t="s">
        <v>302</v>
      </c>
    </row>
    <row r="130" spans="1:65" s="12" customFormat="1" x14ac:dyDescent="0.2">
      <c r="B130" s="181"/>
      <c r="C130" s="182"/>
      <c r="D130" s="176" t="s">
        <v>220</v>
      </c>
      <c r="E130" s="183" t="s">
        <v>35</v>
      </c>
      <c r="F130" s="184" t="s">
        <v>254</v>
      </c>
      <c r="G130" s="182"/>
      <c r="H130" s="185">
        <v>2</v>
      </c>
      <c r="I130" s="186"/>
      <c r="J130" s="182"/>
      <c r="K130" s="182"/>
      <c r="L130" s="187"/>
      <c r="M130" s="188"/>
      <c r="N130" s="189"/>
      <c r="O130" s="189"/>
      <c r="P130" s="189"/>
      <c r="Q130" s="189"/>
      <c r="R130" s="189"/>
      <c r="S130" s="189"/>
      <c r="T130" s="190"/>
      <c r="AT130" s="191" t="s">
        <v>220</v>
      </c>
      <c r="AU130" s="191" t="s">
        <v>76</v>
      </c>
      <c r="AV130" s="12" t="s">
        <v>85</v>
      </c>
      <c r="AW130" s="12" t="s">
        <v>37</v>
      </c>
      <c r="AX130" s="12" t="s">
        <v>83</v>
      </c>
      <c r="AY130" s="191" t="s">
        <v>215</v>
      </c>
    </row>
    <row r="131" spans="1:65" s="2" customFormat="1" ht="16.5" customHeight="1" x14ac:dyDescent="0.2">
      <c r="A131" s="34"/>
      <c r="B131" s="35"/>
      <c r="C131" s="162" t="s">
        <v>7</v>
      </c>
      <c r="D131" s="162" t="s">
        <v>209</v>
      </c>
      <c r="E131" s="163" t="s">
        <v>303</v>
      </c>
      <c r="F131" s="164" t="s">
        <v>304</v>
      </c>
      <c r="G131" s="165" t="s">
        <v>212</v>
      </c>
      <c r="H131" s="166">
        <v>3</v>
      </c>
      <c r="I131" s="167"/>
      <c r="J131" s="168">
        <f>ROUND(I131*H131,2)</f>
        <v>0</v>
      </c>
      <c r="K131" s="164" t="s">
        <v>213</v>
      </c>
      <c r="L131" s="169"/>
      <c r="M131" s="170" t="s">
        <v>35</v>
      </c>
      <c r="N131" s="171" t="s">
        <v>47</v>
      </c>
      <c r="O131" s="64"/>
      <c r="P131" s="172">
        <f>O131*H131</f>
        <v>0</v>
      </c>
      <c r="Q131" s="172">
        <v>0.16788</v>
      </c>
      <c r="R131" s="172">
        <f>Q131*H131</f>
        <v>0.50363999999999998</v>
      </c>
      <c r="S131" s="172">
        <v>0</v>
      </c>
      <c r="T131" s="173">
        <f>S131*H131</f>
        <v>0</v>
      </c>
      <c r="U131" s="34"/>
      <c r="V131" s="34"/>
      <c r="W131" s="34"/>
      <c r="X131" s="34"/>
      <c r="Y131" s="34"/>
      <c r="Z131" s="34"/>
      <c r="AA131" s="34"/>
      <c r="AB131" s="34"/>
      <c r="AC131" s="34"/>
      <c r="AD131" s="34"/>
      <c r="AE131" s="34"/>
      <c r="AR131" s="174" t="s">
        <v>224</v>
      </c>
      <c r="AT131" s="174" t="s">
        <v>209</v>
      </c>
      <c r="AU131" s="174" t="s">
        <v>76</v>
      </c>
      <c r="AY131" s="17" t="s">
        <v>215</v>
      </c>
      <c r="BE131" s="175">
        <f>IF(N131="základní",J131,0)</f>
        <v>0</v>
      </c>
      <c r="BF131" s="175">
        <f>IF(N131="snížená",J131,0)</f>
        <v>0</v>
      </c>
      <c r="BG131" s="175">
        <f>IF(N131="zákl. přenesená",J131,0)</f>
        <v>0</v>
      </c>
      <c r="BH131" s="175">
        <f>IF(N131="sníž. přenesená",J131,0)</f>
        <v>0</v>
      </c>
      <c r="BI131" s="175">
        <f>IF(N131="nulová",J131,0)</f>
        <v>0</v>
      </c>
      <c r="BJ131" s="17" t="s">
        <v>83</v>
      </c>
      <c r="BK131" s="175">
        <f>ROUND(I131*H131,2)</f>
        <v>0</v>
      </c>
      <c r="BL131" s="17" t="s">
        <v>224</v>
      </c>
      <c r="BM131" s="174" t="s">
        <v>305</v>
      </c>
    </row>
    <row r="132" spans="1:65" s="12" customFormat="1" x14ac:dyDescent="0.2">
      <c r="B132" s="181"/>
      <c r="C132" s="182"/>
      <c r="D132" s="176" t="s">
        <v>220</v>
      </c>
      <c r="E132" s="183" t="s">
        <v>35</v>
      </c>
      <c r="F132" s="184" t="s">
        <v>246</v>
      </c>
      <c r="G132" s="182"/>
      <c r="H132" s="185">
        <v>3</v>
      </c>
      <c r="I132" s="186"/>
      <c r="J132" s="182"/>
      <c r="K132" s="182"/>
      <c r="L132" s="187"/>
      <c r="M132" s="188"/>
      <c r="N132" s="189"/>
      <c r="O132" s="189"/>
      <c r="P132" s="189"/>
      <c r="Q132" s="189"/>
      <c r="R132" s="189"/>
      <c r="S132" s="189"/>
      <c r="T132" s="190"/>
      <c r="AT132" s="191" t="s">
        <v>220</v>
      </c>
      <c r="AU132" s="191" t="s">
        <v>76</v>
      </c>
      <c r="AV132" s="12" t="s">
        <v>85</v>
      </c>
      <c r="AW132" s="12" t="s">
        <v>37</v>
      </c>
      <c r="AX132" s="12" t="s">
        <v>83</v>
      </c>
      <c r="AY132" s="191" t="s">
        <v>215</v>
      </c>
    </row>
    <row r="133" spans="1:65" s="2" customFormat="1" ht="16.5" customHeight="1" x14ac:dyDescent="0.2">
      <c r="A133" s="34"/>
      <c r="B133" s="35"/>
      <c r="C133" s="162" t="s">
        <v>306</v>
      </c>
      <c r="D133" s="162" t="s">
        <v>209</v>
      </c>
      <c r="E133" s="163" t="s">
        <v>721</v>
      </c>
      <c r="F133" s="164" t="s">
        <v>722</v>
      </c>
      <c r="G133" s="165" t="s">
        <v>212</v>
      </c>
      <c r="H133" s="166">
        <v>76</v>
      </c>
      <c r="I133" s="167"/>
      <c r="J133" s="168">
        <f>ROUND(I133*H133,2)</f>
        <v>0</v>
      </c>
      <c r="K133" s="164" t="s">
        <v>213</v>
      </c>
      <c r="L133" s="169"/>
      <c r="M133" s="170" t="s">
        <v>35</v>
      </c>
      <c r="N133" s="171" t="s">
        <v>47</v>
      </c>
      <c r="O133" s="64"/>
      <c r="P133" s="172">
        <f>O133*H133</f>
        <v>0</v>
      </c>
      <c r="Q133" s="172">
        <v>1.1100000000000001E-3</v>
      </c>
      <c r="R133" s="172">
        <f>Q133*H133</f>
        <v>8.4360000000000004E-2</v>
      </c>
      <c r="S133" s="172">
        <v>0</v>
      </c>
      <c r="T133" s="173">
        <f>S133*H133</f>
        <v>0</v>
      </c>
      <c r="U133" s="34"/>
      <c r="V133" s="34"/>
      <c r="W133" s="34"/>
      <c r="X133" s="34"/>
      <c r="Y133" s="34"/>
      <c r="Z133" s="34"/>
      <c r="AA133" s="34"/>
      <c r="AB133" s="34"/>
      <c r="AC133" s="34"/>
      <c r="AD133" s="34"/>
      <c r="AE133" s="34"/>
      <c r="AR133" s="174" t="s">
        <v>214</v>
      </c>
      <c r="AT133" s="174" t="s">
        <v>209</v>
      </c>
      <c r="AU133" s="174" t="s">
        <v>76</v>
      </c>
      <c r="AY133" s="17" t="s">
        <v>215</v>
      </c>
      <c r="BE133" s="175">
        <f>IF(N133="základní",J133,0)</f>
        <v>0</v>
      </c>
      <c r="BF133" s="175">
        <f>IF(N133="snížená",J133,0)</f>
        <v>0</v>
      </c>
      <c r="BG133" s="175">
        <f>IF(N133="zákl. přenesená",J133,0)</f>
        <v>0</v>
      </c>
      <c r="BH133" s="175">
        <f>IF(N133="sníž. přenesená",J133,0)</f>
        <v>0</v>
      </c>
      <c r="BI133" s="175">
        <f>IF(N133="nulová",J133,0)</f>
        <v>0</v>
      </c>
      <c r="BJ133" s="17" t="s">
        <v>83</v>
      </c>
      <c r="BK133" s="175">
        <f>ROUND(I133*H133,2)</f>
        <v>0</v>
      </c>
      <c r="BL133" s="17" t="s">
        <v>216</v>
      </c>
      <c r="BM133" s="174" t="s">
        <v>723</v>
      </c>
    </row>
    <row r="134" spans="1:65" s="12" customFormat="1" x14ac:dyDescent="0.2">
      <c r="B134" s="181"/>
      <c r="C134" s="182"/>
      <c r="D134" s="176" t="s">
        <v>220</v>
      </c>
      <c r="E134" s="183" t="s">
        <v>35</v>
      </c>
      <c r="F134" s="184" t="s">
        <v>724</v>
      </c>
      <c r="G134" s="182"/>
      <c r="H134" s="185">
        <v>76</v>
      </c>
      <c r="I134" s="186"/>
      <c r="J134" s="182"/>
      <c r="K134" s="182"/>
      <c r="L134" s="187"/>
      <c r="M134" s="188"/>
      <c r="N134" s="189"/>
      <c r="O134" s="189"/>
      <c r="P134" s="189"/>
      <c r="Q134" s="189"/>
      <c r="R134" s="189"/>
      <c r="S134" s="189"/>
      <c r="T134" s="190"/>
      <c r="AT134" s="191" t="s">
        <v>220</v>
      </c>
      <c r="AU134" s="191" t="s">
        <v>76</v>
      </c>
      <c r="AV134" s="12" t="s">
        <v>85</v>
      </c>
      <c r="AW134" s="12" t="s">
        <v>37</v>
      </c>
      <c r="AX134" s="12" t="s">
        <v>83</v>
      </c>
      <c r="AY134" s="191" t="s">
        <v>215</v>
      </c>
    </row>
    <row r="135" spans="1:65" s="2" customFormat="1" ht="16.5" customHeight="1" x14ac:dyDescent="0.2">
      <c r="A135" s="34"/>
      <c r="B135" s="35"/>
      <c r="C135" s="162" t="s">
        <v>311</v>
      </c>
      <c r="D135" s="162" t="s">
        <v>209</v>
      </c>
      <c r="E135" s="163" t="s">
        <v>312</v>
      </c>
      <c r="F135" s="164" t="s">
        <v>313</v>
      </c>
      <c r="G135" s="165" t="s">
        <v>212</v>
      </c>
      <c r="H135" s="166">
        <v>784</v>
      </c>
      <c r="I135" s="167"/>
      <c r="J135" s="168">
        <f>ROUND(I135*H135,2)</f>
        <v>0</v>
      </c>
      <c r="K135" s="164" t="s">
        <v>213</v>
      </c>
      <c r="L135" s="169"/>
      <c r="M135" s="170" t="s">
        <v>35</v>
      </c>
      <c r="N135" s="171" t="s">
        <v>47</v>
      </c>
      <c r="O135" s="64"/>
      <c r="P135" s="172">
        <f>O135*H135</f>
        <v>0</v>
      </c>
      <c r="Q135" s="172">
        <v>9.0000000000000006E-5</v>
      </c>
      <c r="R135" s="172">
        <f>Q135*H135</f>
        <v>7.0559999999999998E-2</v>
      </c>
      <c r="S135" s="172">
        <v>0</v>
      </c>
      <c r="T135" s="173">
        <f>S135*H135</f>
        <v>0</v>
      </c>
      <c r="U135" s="34"/>
      <c r="V135" s="34"/>
      <c r="W135" s="34"/>
      <c r="X135" s="34"/>
      <c r="Y135" s="34"/>
      <c r="Z135" s="34"/>
      <c r="AA135" s="34"/>
      <c r="AB135" s="34"/>
      <c r="AC135" s="34"/>
      <c r="AD135" s="34"/>
      <c r="AE135" s="34"/>
      <c r="AR135" s="174" t="s">
        <v>214</v>
      </c>
      <c r="AT135" s="174" t="s">
        <v>209</v>
      </c>
      <c r="AU135" s="174" t="s">
        <v>76</v>
      </c>
      <c r="AY135" s="17" t="s">
        <v>215</v>
      </c>
      <c r="BE135" s="175">
        <f>IF(N135="základní",J135,0)</f>
        <v>0</v>
      </c>
      <c r="BF135" s="175">
        <f>IF(N135="snížená",J135,0)</f>
        <v>0</v>
      </c>
      <c r="BG135" s="175">
        <f>IF(N135="zákl. přenesená",J135,0)</f>
        <v>0</v>
      </c>
      <c r="BH135" s="175">
        <f>IF(N135="sníž. přenesená",J135,0)</f>
        <v>0</v>
      </c>
      <c r="BI135" s="175">
        <f>IF(N135="nulová",J135,0)</f>
        <v>0</v>
      </c>
      <c r="BJ135" s="17" t="s">
        <v>83</v>
      </c>
      <c r="BK135" s="175">
        <f>ROUND(I135*H135,2)</f>
        <v>0</v>
      </c>
      <c r="BL135" s="17" t="s">
        <v>216</v>
      </c>
      <c r="BM135" s="174" t="s">
        <v>314</v>
      </c>
    </row>
    <row r="136" spans="1:65" s="12" customFormat="1" x14ac:dyDescent="0.2">
      <c r="B136" s="181"/>
      <c r="C136" s="182"/>
      <c r="D136" s="176" t="s">
        <v>220</v>
      </c>
      <c r="E136" s="183" t="s">
        <v>35</v>
      </c>
      <c r="F136" s="184" t="s">
        <v>725</v>
      </c>
      <c r="G136" s="182"/>
      <c r="H136" s="185">
        <v>784</v>
      </c>
      <c r="I136" s="186"/>
      <c r="J136" s="182"/>
      <c r="K136" s="182"/>
      <c r="L136" s="187"/>
      <c r="M136" s="188"/>
      <c r="N136" s="189"/>
      <c r="O136" s="189"/>
      <c r="P136" s="189"/>
      <c r="Q136" s="189"/>
      <c r="R136" s="189"/>
      <c r="S136" s="189"/>
      <c r="T136" s="190"/>
      <c r="AT136" s="191" t="s">
        <v>220</v>
      </c>
      <c r="AU136" s="191" t="s">
        <v>76</v>
      </c>
      <c r="AV136" s="12" t="s">
        <v>85</v>
      </c>
      <c r="AW136" s="12" t="s">
        <v>37</v>
      </c>
      <c r="AX136" s="12" t="s">
        <v>83</v>
      </c>
      <c r="AY136" s="191" t="s">
        <v>215</v>
      </c>
    </row>
    <row r="137" spans="1:65" s="2" customFormat="1" ht="16.5" customHeight="1" x14ac:dyDescent="0.2">
      <c r="A137" s="34"/>
      <c r="B137" s="35"/>
      <c r="C137" s="162" t="s">
        <v>316</v>
      </c>
      <c r="D137" s="162" t="s">
        <v>209</v>
      </c>
      <c r="E137" s="163" t="s">
        <v>331</v>
      </c>
      <c r="F137" s="164" t="s">
        <v>332</v>
      </c>
      <c r="G137" s="165" t="s">
        <v>212</v>
      </c>
      <c r="H137" s="166">
        <v>784</v>
      </c>
      <c r="I137" s="167"/>
      <c r="J137" s="168">
        <f>ROUND(I137*H137,2)</f>
        <v>0</v>
      </c>
      <c r="K137" s="164" t="s">
        <v>213</v>
      </c>
      <c r="L137" s="169"/>
      <c r="M137" s="170" t="s">
        <v>35</v>
      </c>
      <c r="N137" s="171" t="s">
        <v>47</v>
      </c>
      <c r="O137" s="64"/>
      <c r="P137" s="172">
        <f>O137*H137</f>
        <v>0</v>
      </c>
      <c r="Q137" s="172">
        <v>5.6999999999999998E-4</v>
      </c>
      <c r="R137" s="172">
        <f>Q137*H137</f>
        <v>0.44688</v>
      </c>
      <c r="S137" s="172">
        <v>0</v>
      </c>
      <c r="T137" s="173">
        <f>S137*H137</f>
        <v>0</v>
      </c>
      <c r="U137" s="34"/>
      <c r="V137" s="34"/>
      <c r="W137" s="34"/>
      <c r="X137" s="34"/>
      <c r="Y137" s="34"/>
      <c r="Z137" s="34"/>
      <c r="AA137" s="34"/>
      <c r="AB137" s="34"/>
      <c r="AC137" s="34"/>
      <c r="AD137" s="34"/>
      <c r="AE137" s="34"/>
      <c r="AR137" s="174" t="s">
        <v>214</v>
      </c>
      <c r="AT137" s="174" t="s">
        <v>209</v>
      </c>
      <c r="AU137" s="174" t="s">
        <v>76</v>
      </c>
      <c r="AY137" s="17" t="s">
        <v>215</v>
      </c>
      <c r="BE137" s="175">
        <f>IF(N137="základní",J137,0)</f>
        <v>0</v>
      </c>
      <c r="BF137" s="175">
        <f>IF(N137="snížená",J137,0)</f>
        <v>0</v>
      </c>
      <c r="BG137" s="175">
        <f>IF(N137="zákl. přenesená",J137,0)</f>
        <v>0</v>
      </c>
      <c r="BH137" s="175">
        <f>IF(N137="sníž. přenesená",J137,0)</f>
        <v>0</v>
      </c>
      <c r="BI137" s="175">
        <f>IF(N137="nulová",J137,0)</f>
        <v>0</v>
      </c>
      <c r="BJ137" s="17" t="s">
        <v>83</v>
      </c>
      <c r="BK137" s="175">
        <f>ROUND(I137*H137,2)</f>
        <v>0</v>
      </c>
      <c r="BL137" s="17" t="s">
        <v>216</v>
      </c>
      <c r="BM137" s="174" t="s">
        <v>333</v>
      </c>
    </row>
    <row r="138" spans="1:65" s="12" customFormat="1" x14ac:dyDescent="0.2">
      <c r="B138" s="181"/>
      <c r="C138" s="182"/>
      <c r="D138" s="176" t="s">
        <v>220</v>
      </c>
      <c r="E138" s="183" t="s">
        <v>35</v>
      </c>
      <c r="F138" s="184" t="s">
        <v>725</v>
      </c>
      <c r="G138" s="182"/>
      <c r="H138" s="185">
        <v>784</v>
      </c>
      <c r="I138" s="186"/>
      <c r="J138" s="182"/>
      <c r="K138" s="182"/>
      <c r="L138" s="187"/>
      <c r="M138" s="188"/>
      <c r="N138" s="189"/>
      <c r="O138" s="189"/>
      <c r="P138" s="189"/>
      <c r="Q138" s="189"/>
      <c r="R138" s="189"/>
      <c r="S138" s="189"/>
      <c r="T138" s="190"/>
      <c r="AT138" s="191" t="s">
        <v>220</v>
      </c>
      <c r="AU138" s="191" t="s">
        <v>76</v>
      </c>
      <c r="AV138" s="12" t="s">
        <v>85</v>
      </c>
      <c r="AW138" s="12" t="s">
        <v>37</v>
      </c>
      <c r="AX138" s="12" t="s">
        <v>83</v>
      </c>
      <c r="AY138" s="191" t="s">
        <v>215</v>
      </c>
    </row>
    <row r="139" spans="1:65" s="2" customFormat="1" ht="16.5" customHeight="1" x14ac:dyDescent="0.2">
      <c r="A139" s="34"/>
      <c r="B139" s="35"/>
      <c r="C139" s="162" t="s">
        <v>321</v>
      </c>
      <c r="D139" s="162" t="s">
        <v>209</v>
      </c>
      <c r="E139" s="163" t="s">
        <v>336</v>
      </c>
      <c r="F139" s="164" t="s">
        <v>337</v>
      </c>
      <c r="G139" s="165" t="s">
        <v>212</v>
      </c>
      <c r="H139" s="166">
        <v>290</v>
      </c>
      <c r="I139" s="167"/>
      <c r="J139" s="168">
        <f>ROUND(I139*H139,2)</f>
        <v>0</v>
      </c>
      <c r="K139" s="164" t="s">
        <v>213</v>
      </c>
      <c r="L139" s="169"/>
      <c r="M139" s="170" t="s">
        <v>35</v>
      </c>
      <c r="N139" s="171" t="s">
        <v>47</v>
      </c>
      <c r="O139" s="64"/>
      <c r="P139" s="172">
        <f>O139*H139</f>
        <v>0</v>
      </c>
      <c r="Q139" s="172">
        <v>1.8000000000000001E-4</v>
      </c>
      <c r="R139" s="172">
        <f>Q139*H139</f>
        <v>5.2200000000000003E-2</v>
      </c>
      <c r="S139" s="172">
        <v>0</v>
      </c>
      <c r="T139" s="173">
        <f>S139*H139</f>
        <v>0</v>
      </c>
      <c r="U139" s="34"/>
      <c r="V139" s="34"/>
      <c r="W139" s="34"/>
      <c r="X139" s="34"/>
      <c r="Y139" s="34"/>
      <c r="Z139" s="34"/>
      <c r="AA139" s="34"/>
      <c r="AB139" s="34"/>
      <c r="AC139" s="34"/>
      <c r="AD139" s="34"/>
      <c r="AE139" s="34"/>
      <c r="AR139" s="174" t="s">
        <v>214</v>
      </c>
      <c r="AT139" s="174" t="s">
        <v>209</v>
      </c>
      <c r="AU139" s="174" t="s">
        <v>76</v>
      </c>
      <c r="AY139" s="17" t="s">
        <v>215</v>
      </c>
      <c r="BE139" s="175">
        <f>IF(N139="základní",J139,0)</f>
        <v>0</v>
      </c>
      <c r="BF139" s="175">
        <f>IF(N139="snížená",J139,0)</f>
        <v>0</v>
      </c>
      <c r="BG139" s="175">
        <f>IF(N139="zákl. přenesená",J139,0)</f>
        <v>0</v>
      </c>
      <c r="BH139" s="175">
        <f>IF(N139="sníž. přenesená",J139,0)</f>
        <v>0</v>
      </c>
      <c r="BI139" s="175">
        <f>IF(N139="nulová",J139,0)</f>
        <v>0</v>
      </c>
      <c r="BJ139" s="17" t="s">
        <v>83</v>
      </c>
      <c r="BK139" s="175">
        <f>ROUND(I139*H139,2)</f>
        <v>0</v>
      </c>
      <c r="BL139" s="17" t="s">
        <v>216</v>
      </c>
      <c r="BM139" s="174" t="s">
        <v>338</v>
      </c>
    </row>
    <row r="140" spans="1:65" s="12" customFormat="1" x14ac:dyDescent="0.2">
      <c r="B140" s="181"/>
      <c r="C140" s="182"/>
      <c r="D140" s="176" t="s">
        <v>220</v>
      </c>
      <c r="E140" s="183" t="s">
        <v>35</v>
      </c>
      <c r="F140" s="184" t="s">
        <v>726</v>
      </c>
      <c r="G140" s="182"/>
      <c r="H140" s="185">
        <v>290</v>
      </c>
      <c r="I140" s="186"/>
      <c r="J140" s="182"/>
      <c r="K140" s="182"/>
      <c r="L140" s="187"/>
      <c r="M140" s="188"/>
      <c r="N140" s="189"/>
      <c r="O140" s="189"/>
      <c r="P140" s="189"/>
      <c r="Q140" s="189"/>
      <c r="R140" s="189"/>
      <c r="S140" s="189"/>
      <c r="T140" s="190"/>
      <c r="AT140" s="191" t="s">
        <v>220</v>
      </c>
      <c r="AU140" s="191" t="s">
        <v>76</v>
      </c>
      <c r="AV140" s="12" t="s">
        <v>85</v>
      </c>
      <c r="AW140" s="12" t="s">
        <v>37</v>
      </c>
      <c r="AX140" s="12" t="s">
        <v>83</v>
      </c>
      <c r="AY140" s="191" t="s">
        <v>215</v>
      </c>
    </row>
    <row r="141" spans="1:65" s="2" customFormat="1" ht="16.5" customHeight="1" x14ac:dyDescent="0.2">
      <c r="A141" s="34"/>
      <c r="B141" s="35"/>
      <c r="C141" s="162" t="s">
        <v>326</v>
      </c>
      <c r="D141" s="162" t="s">
        <v>209</v>
      </c>
      <c r="E141" s="163" t="s">
        <v>341</v>
      </c>
      <c r="F141" s="164" t="s">
        <v>342</v>
      </c>
      <c r="G141" s="165" t="s">
        <v>212</v>
      </c>
      <c r="H141" s="166">
        <v>126</v>
      </c>
      <c r="I141" s="167"/>
      <c r="J141" s="168">
        <f>ROUND(I141*H141,2)</f>
        <v>0</v>
      </c>
      <c r="K141" s="164" t="s">
        <v>213</v>
      </c>
      <c r="L141" s="169"/>
      <c r="M141" s="170" t="s">
        <v>35</v>
      </c>
      <c r="N141" s="171" t="s">
        <v>47</v>
      </c>
      <c r="O141" s="64"/>
      <c r="P141" s="172">
        <f>O141*H141</f>
        <v>0</v>
      </c>
      <c r="Q141" s="172">
        <v>9.0000000000000006E-5</v>
      </c>
      <c r="R141" s="172">
        <f>Q141*H141</f>
        <v>1.1340000000000001E-2</v>
      </c>
      <c r="S141" s="172">
        <v>0</v>
      </c>
      <c r="T141" s="173">
        <f>S141*H141</f>
        <v>0</v>
      </c>
      <c r="U141" s="34"/>
      <c r="V141" s="34"/>
      <c r="W141" s="34"/>
      <c r="X141" s="34"/>
      <c r="Y141" s="34"/>
      <c r="Z141" s="34"/>
      <c r="AA141" s="34"/>
      <c r="AB141" s="34"/>
      <c r="AC141" s="34"/>
      <c r="AD141" s="34"/>
      <c r="AE141" s="34"/>
      <c r="AR141" s="174" t="s">
        <v>214</v>
      </c>
      <c r="AT141" s="174" t="s">
        <v>209</v>
      </c>
      <c r="AU141" s="174" t="s">
        <v>76</v>
      </c>
      <c r="AY141" s="17" t="s">
        <v>215</v>
      </c>
      <c r="BE141" s="175">
        <f>IF(N141="základní",J141,0)</f>
        <v>0</v>
      </c>
      <c r="BF141" s="175">
        <f>IF(N141="snížená",J141,0)</f>
        <v>0</v>
      </c>
      <c r="BG141" s="175">
        <f>IF(N141="zákl. přenesená",J141,0)</f>
        <v>0</v>
      </c>
      <c r="BH141" s="175">
        <f>IF(N141="sníž. přenesená",J141,0)</f>
        <v>0</v>
      </c>
      <c r="BI141" s="175">
        <f>IF(N141="nulová",J141,0)</f>
        <v>0</v>
      </c>
      <c r="BJ141" s="17" t="s">
        <v>83</v>
      </c>
      <c r="BK141" s="175">
        <f>ROUND(I141*H141,2)</f>
        <v>0</v>
      </c>
      <c r="BL141" s="17" t="s">
        <v>216</v>
      </c>
      <c r="BM141" s="174" t="s">
        <v>343</v>
      </c>
    </row>
    <row r="142" spans="1:65" s="12" customFormat="1" x14ac:dyDescent="0.2">
      <c r="B142" s="181"/>
      <c r="C142" s="182"/>
      <c r="D142" s="176" t="s">
        <v>220</v>
      </c>
      <c r="E142" s="183" t="s">
        <v>35</v>
      </c>
      <c r="F142" s="184" t="s">
        <v>727</v>
      </c>
      <c r="G142" s="182"/>
      <c r="H142" s="185">
        <v>126</v>
      </c>
      <c r="I142" s="186"/>
      <c r="J142" s="182"/>
      <c r="K142" s="182"/>
      <c r="L142" s="187"/>
      <c r="M142" s="188"/>
      <c r="N142" s="189"/>
      <c r="O142" s="189"/>
      <c r="P142" s="189"/>
      <c r="Q142" s="189"/>
      <c r="R142" s="189"/>
      <c r="S142" s="189"/>
      <c r="T142" s="190"/>
      <c r="AT142" s="191" t="s">
        <v>220</v>
      </c>
      <c r="AU142" s="191" t="s">
        <v>76</v>
      </c>
      <c r="AV142" s="12" t="s">
        <v>85</v>
      </c>
      <c r="AW142" s="12" t="s">
        <v>37</v>
      </c>
      <c r="AX142" s="12" t="s">
        <v>83</v>
      </c>
      <c r="AY142" s="191" t="s">
        <v>215</v>
      </c>
    </row>
    <row r="143" spans="1:65" s="2" customFormat="1" ht="16.5" customHeight="1" x14ac:dyDescent="0.2">
      <c r="A143" s="34"/>
      <c r="B143" s="35"/>
      <c r="C143" s="162" t="s">
        <v>330</v>
      </c>
      <c r="D143" s="162" t="s">
        <v>209</v>
      </c>
      <c r="E143" s="163" t="s">
        <v>345</v>
      </c>
      <c r="F143" s="164" t="s">
        <v>346</v>
      </c>
      <c r="G143" s="165" t="s">
        <v>347</v>
      </c>
      <c r="H143" s="166">
        <v>15</v>
      </c>
      <c r="I143" s="167"/>
      <c r="J143" s="168">
        <f>ROUND(I143*H143,2)</f>
        <v>0</v>
      </c>
      <c r="K143" s="164" t="s">
        <v>213</v>
      </c>
      <c r="L143" s="169"/>
      <c r="M143" s="170" t="s">
        <v>35</v>
      </c>
      <c r="N143" s="171" t="s">
        <v>47</v>
      </c>
      <c r="O143" s="64"/>
      <c r="P143" s="172">
        <f>O143*H143</f>
        <v>0</v>
      </c>
      <c r="Q143" s="172">
        <v>1E-3</v>
      </c>
      <c r="R143" s="172">
        <f>Q143*H143</f>
        <v>1.4999999999999999E-2</v>
      </c>
      <c r="S143" s="172">
        <v>0</v>
      </c>
      <c r="T143" s="173">
        <f>S143*H143</f>
        <v>0</v>
      </c>
      <c r="U143" s="34"/>
      <c r="V143" s="34"/>
      <c r="W143" s="34"/>
      <c r="X143" s="34"/>
      <c r="Y143" s="34"/>
      <c r="Z143" s="34"/>
      <c r="AA143" s="34"/>
      <c r="AB143" s="34"/>
      <c r="AC143" s="34"/>
      <c r="AD143" s="34"/>
      <c r="AE143" s="34"/>
      <c r="AR143" s="174" t="s">
        <v>214</v>
      </c>
      <c r="AT143" s="174" t="s">
        <v>209</v>
      </c>
      <c r="AU143" s="174" t="s">
        <v>76</v>
      </c>
      <c r="AY143" s="17" t="s">
        <v>215</v>
      </c>
      <c r="BE143" s="175">
        <f>IF(N143="základní",J143,0)</f>
        <v>0</v>
      </c>
      <c r="BF143" s="175">
        <f>IF(N143="snížená",J143,0)</f>
        <v>0</v>
      </c>
      <c r="BG143" s="175">
        <f>IF(N143="zákl. přenesená",J143,0)</f>
        <v>0</v>
      </c>
      <c r="BH143" s="175">
        <f>IF(N143="sníž. přenesená",J143,0)</f>
        <v>0</v>
      </c>
      <c r="BI143" s="175">
        <f>IF(N143="nulová",J143,0)</f>
        <v>0</v>
      </c>
      <c r="BJ143" s="17" t="s">
        <v>83</v>
      </c>
      <c r="BK143" s="175">
        <f>ROUND(I143*H143,2)</f>
        <v>0</v>
      </c>
      <c r="BL143" s="17" t="s">
        <v>216</v>
      </c>
      <c r="BM143" s="174" t="s">
        <v>632</v>
      </c>
    </row>
    <row r="144" spans="1:65" s="12" customFormat="1" x14ac:dyDescent="0.2">
      <c r="B144" s="181"/>
      <c r="C144" s="182"/>
      <c r="D144" s="176" t="s">
        <v>220</v>
      </c>
      <c r="E144" s="183" t="s">
        <v>35</v>
      </c>
      <c r="F144" s="184" t="s">
        <v>349</v>
      </c>
      <c r="G144" s="182"/>
      <c r="H144" s="185">
        <v>15</v>
      </c>
      <c r="I144" s="186"/>
      <c r="J144" s="182"/>
      <c r="K144" s="182"/>
      <c r="L144" s="187"/>
      <c r="M144" s="188"/>
      <c r="N144" s="189"/>
      <c r="O144" s="189"/>
      <c r="P144" s="189"/>
      <c r="Q144" s="189"/>
      <c r="R144" s="189"/>
      <c r="S144" s="189"/>
      <c r="T144" s="190"/>
      <c r="AT144" s="191" t="s">
        <v>220</v>
      </c>
      <c r="AU144" s="191" t="s">
        <v>76</v>
      </c>
      <c r="AV144" s="12" t="s">
        <v>85</v>
      </c>
      <c r="AW144" s="12" t="s">
        <v>37</v>
      </c>
      <c r="AX144" s="12" t="s">
        <v>83</v>
      </c>
      <c r="AY144" s="191" t="s">
        <v>215</v>
      </c>
    </row>
    <row r="145" spans="1:65" s="2" customFormat="1" ht="16.5" customHeight="1" x14ac:dyDescent="0.2">
      <c r="A145" s="34"/>
      <c r="B145" s="35"/>
      <c r="C145" s="162" t="s">
        <v>335</v>
      </c>
      <c r="D145" s="162" t="s">
        <v>209</v>
      </c>
      <c r="E145" s="163" t="s">
        <v>351</v>
      </c>
      <c r="F145" s="164" t="s">
        <v>352</v>
      </c>
      <c r="G145" s="165" t="s">
        <v>353</v>
      </c>
      <c r="H145" s="166">
        <v>18</v>
      </c>
      <c r="I145" s="167"/>
      <c r="J145" s="168">
        <f>ROUND(I145*H145,2)</f>
        <v>0</v>
      </c>
      <c r="K145" s="164" t="s">
        <v>213</v>
      </c>
      <c r="L145" s="169"/>
      <c r="M145" s="170" t="s">
        <v>35</v>
      </c>
      <c r="N145" s="171" t="s">
        <v>47</v>
      </c>
      <c r="O145" s="64"/>
      <c r="P145" s="172">
        <f>O145*H145</f>
        <v>0</v>
      </c>
      <c r="Q145" s="172">
        <v>1</v>
      </c>
      <c r="R145" s="172">
        <f>Q145*H145</f>
        <v>18</v>
      </c>
      <c r="S145" s="172">
        <v>0</v>
      </c>
      <c r="T145" s="173">
        <f>S145*H145</f>
        <v>0</v>
      </c>
      <c r="U145" s="34"/>
      <c r="V145" s="34"/>
      <c r="W145" s="34"/>
      <c r="X145" s="34"/>
      <c r="Y145" s="34"/>
      <c r="Z145" s="34"/>
      <c r="AA145" s="34"/>
      <c r="AB145" s="34"/>
      <c r="AC145" s="34"/>
      <c r="AD145" s="34"/>
      <c r="AE145" s="34"/>
      <c r="AR145" s="174" t="s">
        <v>224</v>
      </c>
      <c r="AT145" s="174" t="s">
        <v>209</v>
      </c>
      <c r="AU145" s="174" t="s">
        <v>76</v>
      </c>
      <c r="AY145" s="17" t="s">
        <v>215</v>
      </c>
      <c r="BE145" s="175">
        <f>IF(N145="základní",J145,0)</f>
        <v>0</v>
      </c>
      <c r="BF145" s="175">
        <f>IF(N145="snížená",J145,0)</f>
        <v>0</v>
      </c>
      <c r="BG145" s="175">
        <f>IF(N145="zákl. přenesená",J145,0)</f>
        <v>0</v>
      </c>
      <c r="BH145" s="175">
        <f>IF(N145="sníž. přenesená",J145,0)</f>
        <v>0</v>
      </c>
      <c r="BI145" s="175">
        <f>IF(N145="nulová",J145,0)</f>
        <v>0</v>
      </c>
      <c r="BJ145" s="17" t="s">
        <v>83</v>
      </c>
      <c r="BK145" s="175">
        <f>ROUND(I145*H145,2)</f>
        <v>0</v>
      </c>
      <c r="BL145" s="17" t="s">
        <v>224</v>
      </c>
      <c r="BM145" s="174" t="s">
        <v>354</v>
      </c>
    </row>
    <row r="146" spans="1:65" s="12" customFormat="1" x14ac:dyDescent="0.2">
      <c r="B146" s="181"/>
      <c r="C146" s="182"/>
      <c r="D146" s="176" t="s">
        <v>220</v>
      </c>
      <c r="E146" s="183" t="s">
        <v>35</v>
      </c>
      <c r="F146" s="184" t="s">
        <v>633</v>
      </c>
      <c r="G146" s="182"/>
      <c r="H146" s="185">
        <v>18</v>
      </c>
      <c r="I146" s="186"/>
      <c r="J146" s="182"/>
      <c r="K146" s="182"/>
      <c r="L146" s="187"/>
      <c r="M146" s="188"/>
      <c r="N146" s="189"/>
      <c r="O146" s="189"/>
      <c r="P146" s="189"/>
      <c r="Q146" s="189"/>
      <c r="R146" s="189"/>
      <c r="S146" s="189"/>
      <c r="T146" s="190"/>
      <c r="AT146" s="191" t="s">
        <v>220</v>
      </c>
      <c r="AU146" s="191" t="s">
        <v>76</v>
      </c>
      <c r="AV146" s="12" t="s">
        <v>85</v>
      </c>
      <c r="AW146" s="12" t="s">
        <v>37</v>
      </c>
      <c r="AX146" s="12" t="s">
        <v>83</v>
      </c>
      <c r="AY146" s="191" t="s">
        <v>215</v>
      </c>
    </row>
    <row r="147" spans="1:65" s="2" customFormat="1" ht="16.5" customHeight="1" x14ac:dyDescent="0.2">
      <c r="A147" s="34"/>
      <c r="B147" s="35"/>
      <c r="C147" s="162" t="s">
        <v>340</v>
      </c>
      <c r="D147" s="162" t="s">
        <v>209</v>
      </c>
      <c r="E147" s="163" t="s">
        <v>357</v>
      </c>
      <c r="F147" s="164" t="s">
        <v>358</v>
      </c>
      <c r="G147" s="165" t="s">
        <v>353</v>
      </c>
      <c r="H147" s="166">
        <v>81</v>
      </c>
      <c r="I147" s="167"/>
      <c r="J147" s="168">
        <f>ROUND(I147*H147,2)</f>
        <v>0</v>
      </c>
      <c r="K147" s="164" t="s">
        <v>213</v>
      </c>
      <c r="L147" s="169"/>
      <c r="M147" s="170" t="s">
        <v>35</v>
      </c>
      <c r="N147" s="171" t="s">
        <v>47</v>
      </c>
      <c r="O147" s="64"/>
      <c r="P147" s="172">
        <f>O147*H147</f>
        <v>0</v>
      </c>
      <c r="Q147" s="172">
        <v>1</v>
      </c>
      <c r="R147" s="172">
        <f>Q147*H147</f>
        <v>81</v>
      </c>
      <c r="S147" s="172">
        <v>0</v>
      </c>
      <c r="T147" s="173">
        <f>S147*H147</f>
        <v>0</v>
      </c>
      <c r="U147" s="34"/>
      <c r="V147" s="34"/>
      <c r="W147" s="34"/>
      <c r="X147" s="34"/>
      <c r="Y147" s="34"/>
      <c r="Z147" s="34"/>
      <c r="AA147" s="34"/>
      <c r="AB147" s="34"/>
      <c r="AC147" s="34"/>
      <c r="AD147" s="34"/>
      <c r="AE147" s="34"/>
      <c r="AR147" s="174" t="s">
        <v>214</v>
      </c>
      <c r="AT147" s="174" t="s">
        <v>209</v>
      </c>
      <c r="AU147" s="174" t="s">
        <v>76</v>
      </c>
      <c r="AY147" s="17" t="s">
        <v>215</v>
      </c>
      <c r="BE147" s="175">
        <f>IF(N147="základní",J147,0)</f>
        <v>0</v>
      </c>
      <c r="BF147" s="175">
        <f>IF(N147="snížená",J147,0)</f>
        <v>0</v>
      </c>
      <c r="BG147" s="175">
        <f>IF(N147="zákl. přenesená",J147,0)</f>
        <v>0</v>
      </c>
      <c r="BH147" s="175">
        <f>IF(N147="sníž. přenesená",J147,0)</f>
        <v>0</v>
      </c>
      <c r="BI147" s="175">
        <f>IF(N147="nulová",J147,0)</f>
        <v>0</v>
      </c>
      <c r="BJ147" s="17" t="s">
        <v>83</v>
      </c>
      <c r="BK147" s="175">
        <f>ROUND(I147*H147,2)</f>
        <v>0</v>
      </c>
      <c r="BL147" s="17" t="s">
        <v>216</v>
      </c>
      <c r="BM147" s="174" t="s">
        <v>359</v>
      </c>
    </row>
    <row r="148" spans="1:65" s="2" customFormat="1" ht="19.5" x14ac:dyDescent="0.2">
      <c r="A148" s="34"/>
      <c r="B148" s="35"/>
      <c r="C148" s="36"/>
      <c r="D148" s="176" t="s">
        <v>218</v>
      </c>
      <c r="E148" s="36"/>
      <c r="F148" s="177" t="s">
        <v>634</v>
      </c>
      <c r="G148" s="36"/>
      <c r="H148" s="36"/>
      <c r="I148" s="178"/>
      <c r="J148" s="36"/>
      <c r="K148" s="36"/>
      <c r="L148" s="39"/>
      <c r="M148" s="179"/>
      <c r="N148" s="180"/>
      <c r="O148" s="64"/>
      <c r="P148" s="64"/>
      <c r="Q148" s="64"/>
      <c r="R148" s="64"/>
      <c r="S148" s="64"/>
      <c r="T148" s="65"/>
      <c r="U148" s="34"/>
      <c r="V148" s="34"/>
      <c r="W148" s="34"/>
      <c r="X148" s="34"/>
      <c r="Y148" s="34"/>
      <c r="Z148" s="34"/>
      <c r="AA148" s="34"/>
      <c r="AB148" s="34"/>
      <c r="AC148" s="34"/>
      <c r="AD148" s="34"/>
      <c r="AE148" s="34"/>
      <c r="AT148" s="17" t="s">
        <v>218</v>
      </c>
      <c r="AU148" s="17" t="s">
        <v>76</v>
      </c>
    </row>
    <row r="149" spans="1:65" s="12" customFormat="1" x14ac:dyDescent="0.2">
      <c r="B149" s="181"/>
      <c r="C149" s="182"/>
      <c r="D149" s="176" t="s">
        <v>220</v>
      </c>
      <c r="E149" s="183" t="s">
        <v>35</v>
      </c>
      <c r="F149" s="184" t="s">
        <v>361</v>
      </c>
      <c r="G149" s="182"/>
      <c r="H149" s="185">
        <v>81</v>
      </c>
      <c r="I149" s="186"/>
      <c r="J149" s="182"/>
      <c r="K149" s="182"/>
      <c r="L149" s="187"/>
      <c r="M149" s="188"/>
      <c r="N149" s="189"/>
      <c r="O149" s="189"/>
      <c r="P149" s="189"/>
      <c r="Q149" s="189"/>
      <c r="R149" s="189"/>
      <c r="S149" s="189"/>
      <c r="T149" s="190"/>
      <c r="AT149" s="191" t="s">
        <v>220</v>
      </c>
      <c r="AU149" s="191" t="s">
        <v>76</v>
      </c>
      <c r="AV149" s="12" t="s">
        <v>85</v>
      </c>
      <c r="AW149" s="12" t="s">
        <v>37</v>
      </c>
      <c r="AX149" s="12" t="s">
        <v>83</v>
      </c>
      <c r="AY149" s="191" t="s">
        <v>215</v>
      </c>
    </row>
    <row r="150" spans="1:65" s="13" customFormat="1" ht="25.9" customHeight="1" x14ac:dyDescent="0.2">
      <c r="B150" s="192"/>
      <c r="C150" s="193"/>
      <c r="D150" s="194" t="s">
        <v>75</v>
      </c>
      <c r="E150" s="195" t="s">
        <v>362</v>
      </c>
      <c r="F150" s="195" t="s">
        <v>363</v>
      </c>
      <c r="G150" s="193"/>
      <c r="H150" s="193"/>
      <c r="I150" s="196"/>
      <c r="J150" s="197">
        <f>BK150</f>
        <v>0</v>
      </c>
      <c r="K150" s="193"/>
      <c r="L150" s="198"/>
      <c r="M150" s="199"/>
      <c r="N150" s="200"/>
      <c r="O150" s="200"/>
      <c r="P150" s="201">
        <f>P151</f>
        <v>0</v>
      </c>
      <c r="Q150" s="200"/>
      <c r="R150" s="201">
        <f>R151</f>
        <v>0</v>
      </c>
      <c r="S150" s="200"/>
      <c r="T150" s="202">
        <f>T151</f>
        <v>0</v>
      </c>
      <c r="AR150" s="203" t="s">
        <v>83</v>
      </c>
      <c r="AT150" s="204" t="s">
        <v>75</v>
      </c>
      <c r="AU150" s="204" t="s">
        <v>76</v>
      </c>
      <c r="AY150" s="203" t="s">
        <v>215</v>
      </c>
      <c r="BK150" s="205">
        <f>BK151</f>
        <v>0</v>
      </c>
    </row>
    <row r="151" spans="1:65" s="13" customFormat="1" ht="22.9" customHeight="1" x14ac:dyDescent="0.2">
      <c r="B151" s="192"/>
      <c r="C151" s="193"/>
      <c r="D151" s="194" t="s">
        <v>75</v>
      </c>
      <c r="E151" s="206" t="s">
        <v>237</v>
      </c>
      <c r="F151" s="206" t="s">
        <v>364</v>
      </c>
      <c r="G151" s="193"/>
      <c r="H151" s="193"/>
      <c r="I151" s="196"/>
      <c r="J151" s="207">
        <f>BK151</f>
        <v>0</v>
      </c>
      <c r="K151" s="193"/>
      <c r="L151" s="198"/>
      <c r="M151" s="199"/>
      <c r="N151" s="200"/>
      <c r="O151" s="200"/>
      <c r="P151" s="201">
        <f>SUM(P152:P193)</f>
        <v>0</v>
      </c>
      <c r="Q151" s="200"/>
      <c r="R151" s="201">
        <f>SUM(R152:R193)</f>
        <v>0</v>
      </c>
      <c r="S151" s="200"/>
      <c r="T151" s="202">
        <f>SUM(T152:T193)</f>
        <v>0</v>
      </c>
      <c r="AR151" s="203" t="s">
        <v>83</v>
      </c>
      <c r="AT151" s="204" t="s">
        <v>75</v>
      </c>
      <c r="AU151" s="204" t="s">
        <v>83</v>
      </c>
      <c r="AY151" s="203" t="s">
        <v>215</v>
      </c>
      <c r="BK151" s="205">
        <f>SUM(BK152:BK193)</f>
        <v>0</v>
      </c>
    </row>
    <row r="152" spans="1:65" s="2" customFormat="1" ht="66.75" customHeight="1" x14ac:dyDescent="0.2">
      <c r="A152" s="34"/>
      <c r="B152" s="35"/>
      <c r="C152" s="208" t="s">
        <v>344</v>
      </c>
      <c r="D152" s="208" t="s">
        <v>366</v>
      </c>
      <c r="E152" s="209" t="s">
        <v>379</v>
      </c>
      <c r="F152" s="210" t="s">
        <v>380</v>
      </c>
      <c r="G152" s="211" t="s">
        <v>381</v>
      </c>
      <c r="H152" s="212">
        <v>54</v>
      </c>
      <c r="I152" s="213"/>
      <c r="J152" s="214">
        <f>ROUND(I152*H152,2)</f>
        <v>0</v>
      </c>
      <c r="K152" s="210" t="s">
        <v>213</v>
      </c>
      <c r="L152" s="39"/>
      <c r="M152" s="215" t="s">
        <v>35</v>
      </c>
      <c r="N152" s="216" t="s">
        <v>47</v>
      </c>
      <c r="O152" s="64"/>
      <c r="P152" s="172">
        <f>O152*H152</f>
        <v>0</v>
      </c>
      <c r="Q152" s="172">
        <v>0</v>
      </c>
      <c r="R152" s="172">
        <f>Q152*H152</f>
        <v>0</v>
      </c>
      <c r="S152" s="172">
        <v>0</v>
      </c>
      <c r="T152" s="173">
        <f>S152*H152</f>
        <v>0</v>
      </c>
      <c r="U152" s="34"/>
      <c r="V152" s="34"/>
      <c r="W152" s="34"/>
      <c r="X152" s="34"/>
      <c r="Y152" s="34"/>
      <c r="Z152" s="34"/>
      <c r="AA152" s="34"/>
      <c r="AB152" s="34"/>
      <c r="AC152" s="34"/>
      <c r="AD152" s="34"/>
      <c r="AE152" s="34"/>
      <c r="AR152" s="174" t="s">
        <v>216</v>
      </c>
      <c r="AT152" s="174" t="s">
        <v>366</v>
      </c>
      <c r="AU152" s="174" t="s">
        <v>85</v>
      </c>
      <c r="AY152" s="17" t="s">
        <v>215</v>
      </c>
      <c r="BE152" s="175">
        <f>IF(N152="základní",J152,0)</f>
        <v>0</v>
      </c>
      <c r="BF152" s="175">
        <f>IF(N152="snížená",J152,0)</f>
        <v>0</v>
      </c>
      <c r="BG152" s="175">
        <f>IF(N152="zákl. přenesená",J152,0)</f>
        <v>0</v>
      </c>
      <c r="BH152" s="175">
        <f>IF(N152="sníž. přenesená",J152,0)</f>
        <v>0</v>
      </c>
      <c r="BI152" s="175">
        <f>IF(N152="nulová",J152,0)</f>
        <v>0</v>
      </c>
      <c r="BJ152" s="17" t="s">
        <v>83</v>
      </c>
      <c r="BK152" s="175">
        <f>ROUND(I152*H152,2)</f>
        <v>0</v>
      </c>
      <c r="BL152" s="17" t="s">
        <v>216</v>
      </c>
      <c r="BM152" s="174" t="s">
        <v>382</v>
      </c>
    </row>
    <row r="153" spans="1:65" s="12" customFormat="1" x14ac:dyDescent="0.2">
      <c r="B153" s="181"/>
      <c r="C153" s="182"/>
      <c r="D153" s="176" t="s">
        <v>220</v>
      </c>
      <c r="E153" s="183" t="s">
        <v>35</v>
      </c>
      <c r="F153" s="184" t="s">
        <v>383</v>
      </c>
      <c r="G153" s="182"/>
      <c r="H153" s="185">
        <v>54</v>
      </c>
      <c r="I153" s="186"/>
      <c r="J153" s="182"/>
      <c r="K153" s="182"/>
      <c r="L153" s="187"/>
      <c r="M153" s="188"/>
      <c r="N153" s="189"/>
      <c r="O153" s="189"/>
      <c r="P153" s="189"/>
      <c r="Q153" s="189"/>
      <c r="R153" s="189"/>
      <c r="S153" s="189"/>
      <c r="T153" s="190"/>
      <c r="AT153" s="191" t="s">
        <v>220</v>
      </c>
      <c r="AU153" s="191" t="s">
        <v>85</v>
      </c>
      <c r="AV153" s="12" t="s">
        <v>85</v>
      </c>
      <c r="AW153" s="12" t="s">
        <v>37</v>
      </c>
      <c r="AX153" s="12" t="s">
        <v>83</v>
      </c>
      <c r="AY153" s="191" t="s">
        <v>215</v>
      </c>
    </row>
    <row r="154" spans="1:65" s="2" customFormat="1" ht="36" x14ac:dyDescent="0.2">
      <c r="A154" s="34"/>
      <c r="B154" s="35"/>
      <c r="C154" s="208" t="s">
        <v>350</v>
      </c>
      <c r="D154" s="208" t="s">
        <v>366</v>
      </c>
      <c r="E154" s="209" t="s">
        <v>385</v>
      </c>
      <c r="F154" s="210" t="s">
        <v>386</v>
      </c>
      <c r="G154" s="211" t="s">
        <v>381</v>
      </c>
      <c r="H154" s="212">
        <v>54</v>
      </c>
      <c r="I154" s="213"/>
      <c r="J154" s="214">
        <f>ROUND(I154*H154,2)</f>
        <v>0</v>
      </c>
      <c r="K154" s="210" t="s">
        <v>213</v>
      </c>
      <c r="L154" s="39"/>
      <c r="M154" s="215" t="s">
        <v>35</v>
      </c>
      <c r="N154" s="216" t="s">
        <v>47</v>
      </c>
      <c r="O154" s="64"/>
      <c r="P154" s="172">
        <f>O154*H154</f>
        <v>0</v>
      </c>
      <c r="Q154" s="172">
        <v>0</v>
      </c>
      <c r="R154" s="172">
        <f>Q154*H154</f>
        <v>0</v>
      </c>
      <c r="S154" s="172">
        <v>0</v>
      </c>
      <c r="T154" s="173">
        <f>S154*H154</f>
        <v>0</v>
      </c>
      <c r="U154" s="34"/>
      <c r="V154" s="34"/>
      <c r="W154" s="34"/>
      <c r="X154" s="34"/>
      <c r="Y154" s="34"/>
      <c r="Z154" s="34"/>
      <c r="AA154" s="34"/>
      <c r="AB154" s="34"/>
      <c r="AC154" s="34"/>
      <c r="AD154" s="34"/>
      <c r="AE154" s="34"/>
      <c r="AR154" s="174" t="s">
        <v>216</v>
      </c>
      <c r="AT154" s="174" t="s">
        <v>366</v>
      </c>
      <c r="AU154" s="174" t="s">
        <v>85</v>
      </c>
      <c r="AY154" s="17" t="s">
        <v>215</v>
      </c>
      <c r="BE154" s="175">
        <f>IF(N154="základní",J154,0)</f>
        <v>0</v>
      </c>
      <c r="BF154" s="175">
        <f>IF(N154="snížená",J154,0)</f>
        <v>0</v>
      </c>
      <c r="BG154" s="175">
        <f>IF(N154="zákl. přenesená",J154,0)</f>
        <v>0</v>
      </c>
      <c r="BH154" s="175">
        <f>IF(N154="sníž. přenesená",J154,0)</f>
        <v>0</v>
      </c>
      <c r="BI154" s="175">
        <f>IF(N154="nulová",J154,0)</f>
        <v>0</v>
      </c>
      <c r="BJ154" s="17" t="s">
        <v>83</v>
      </c>
      <c r="BK154" s="175">
        <f>ROUND(I154*H154,2)</f>
        <v>0</v>
      </c>
      <c r="BL154" s="17" t="s">
        <v>216</v>
      </c>
      <c r="BM154" s="174" t="s">
        <v>387</v>
      </c>
    </row>
    <row r="155" spans="1:65" s="12" customFormat="1" x14ac:dyDescent="0.2">
      <c r="B155" s="181"/>
      <c r="C155" s="182"/>
      <c r="D155" s="176" t="s">
        <v>220</v>
      </c>
      <c r="E155" s="183" t="s">
        <v>35</v>
      </c>
      <c r="F155" s="184" t="s">
        <v>383</v>
      </c>
      <c r="G155" s="182"/>
      <c r="H155" s="185">
        <v>54</v>
      </c>
      <c r="I155" s="186"/>
      <c r="J155" s="182"/>
      <c r="K155" s="182"/>
      <c r="L155" s="187"/>
      <c r="M155" s="188"/>
      <c r="N155" s="189"/>
      <c r="O155" s="189"/>
      <c r="P155" s="189"/>
      <c r="Q155" s="189"/>
      <c r="R155" s="189"/>
      <c r="S155" s="189"/>
      <c r="T155" s="190"/>
      <c r="AT155" s="191" t="s">
        <v>220</v>
      </c>
      <c r="AU155" s="191" t="s">
        <v>85</v>
      </c>
      <c r="AV155" s="12" t="s">
        <v>85</v>
      </c>
      <c r="AW155" s="12" t="s">
        <v>37</v>
      </c>
      <c r="AX155" s="12" t="s">
        <v>83</v>
      </c>
      <c r="AY155" s="191" t="s">
        <v>215</v>
      </c>
    </row>
    <row r="156" spans="1:65" s="2" customFormat="1" ht="66.75" customHeight="1" x14ac:dyDescent="0.2">
      <c r="A156" s="34"/>
      <c r="B156" s="35"/>
      <c r="C156" s="208" t="s">
        <v>356</v>
      </c>
      <c r="D156" s="208" t="s">
        <v>366</v>
      </c>
      <c r="E156" s="209" t="s">
        <v>389</v>
      </c>
      <c r="F156" s="210" t="s">
        <v>390</v>
      </c>
      <c r="G156" s="211" t="s">
        <v>212</v>
      </c>
      <c r="H156" s="212">
        <v>8</v>
      </c>
      <c r="I156" s="213"/>
      <c r="J156" s="214">
        <f>ROUND(I156*H156,2)</f>
        <v>0</v>
      </c>
      <c r="K156" s="210" t="s">
        <v>213</v>
      </c>
      <c r="L156" s="39"/>
      <c r="M156" s="215" t="s">
        <v>35</v>
      </c>
      <c r="N156" s="216" t="s">
        <v>47</v>
      </c>
      <c r="O156" s="64"/>
      <c r="P156" s="172">
        <f>O156*H156</f>
        <v>0</v>
      </c>
      <c r="Q156" s="172">
        <v>0</v>
      </c>
      <c r="R156" s="172">
        <f>Q156*H156</f>
        <v>0</v>
      </c>
      <c r="S156" s="172">
        <v>0</v>
      </c>
      <c r="T156" s="173">
        <f>S156*H156</f>
        <v>0</v>
      </c>
      <c r="U156" s="34"/>
      <c r="V156" s="34"/>
      <c r="W156" s="34"/>
      <c r="X156" s="34"/>
      <c r="Y156" s="34"/>
      <c r="Z156" s="34"/>
      <c r="AA156" s="34"/>
      <c r="AB156" s="34"/>
      <c r="AC156" s="34"/>
      <c r="AD156" s="34"/>
      <c r="AE156" s="34"/>
      <c r="AR156" s="174" t="s">
        <v>216</v>
      </c>
      <c r="AT156" s="174" t="s">
        <v>366</v>
      </c>
      <c r="AU156" s="174" t="s">
        <v>85</v>
      </c>
      <c r="AY156" s="17" t="s">
        <v>215</v>
      </c>
      <c r="BE156" s="175">
        <f>IF(N156="základní",J156,0)</f>
        <v>0</v>
      </c>
      <c r="BF156" s="175">
        <f>IF(N156="snížená",J156,0)</f>
        <v>0</v>
      </c>
      <c r="BG156" s="175">
        <f>IF(N156="zákl. přenesená",J156,0)</f>
        <v>0</v>
      </c>
      <c r="BH156" s="175">
        <f>IF(N156="sníž. přenesená",J156,0)</f>
        <v>0</v>
      </c>
      <c r="BI156" s="175">
        <f>IF(N156="nulová",J156,0)</f>
        <v>0</v>
      </c>
      <c r="BJ156" s="17" t="s">
        <v>83</v>
      </c>
      <c r="BK156" s="175">
        <f>ROUND(I156*H156,2)</f>
        <v>0</v>
      </c>
      <c r="BL156" s="17" t="s">
        <v>216</v>
      </c>
      <c r="BM156" s="174" t="s">
        <v>391</v>
      </c>
    </row>
    <row r="157" spans="1:65" s="2" customFormat="1" ht="19.5" x14ac:dyDescent="0.2">
      <c r="A157" s="34"/>
      <c r="B157" s="35"/>
      <c r="C157" s="36"/>
      <c r="D157" s="176" t="s">
        <v>218</v>
      </c>
      <c r="E157" s="36"/>
      <c r="F157" s="177" t="s">
        <v>635</v>
      </c>
      <c r="G157" s="36"/>
      <c r="H157" s="36"/>
      <c r="I157" s="178"/>
      <c r="J157" s="36"/>
      <c r="K157" s="36"/>
      <c r="L157" s="39"/>
      <c r="M157" s="179"/>
      <c r="N157" s="180"/>
      <c r="O157" s="64"/>
      <c r="P157" s="64"/>
      <c r="Q157" s="64"/>
      <c r="R157" s="64"/>
      <c r="S157" s="64"/>
      <c r="T157" s="65"/>
      <c r="U157" s="34"/>
      <c r="V157" s="34"/>
      <c r="W157" s="34"/>
      <c r="X157" s="34"/>
      <c r="Y157" s="34"/>
      <c r="Z157" s="34"/>
      <c r="AA157" s="34"/>
      <c r="AB157" s="34"/>
      <c r="AC157" s="34"/>
      <c r="AD157" s="34"/>
      <c r="AE157" s="34"/>
      <c r="AT157" s="17" t="s">
        <v>218</v>
      </c>
      <c r="AU157" s="17" t="s">
        <v>85</v>
      </c>
    </row>
    <row r="158" spans="1:65" s="12" customFormat="1" x14ac:dyDescent="0.2">
      <c r="B158" s="181"/>
      <c r="C158" s="182"/>
      <c r="D158" s="176" t="s">
        <v>220</v>
      </c>
      <c r="E158" s="183" t="s">
        <v>35</v>
      </c>
      <c r="F158" s="184" t="s">
        <v>719</v>
      </c>
      <c r="G158" s="182"/>
      <c r="H158" s="185">
        <v>8</v>
      </c>
      <c r="I158" s="186"/>
      <c r="J158" s="182"/>
      <c r="K158" s="182"/>
      <c r="L158" s="187"/>
      <c r="M158" s="188"/>
      <c r="N158" s="189"/>
      <c r="O158" s="189"/>
      <c r="P158" s="189"/>
      <c r="Q158" s="189"/>
      <c r="R158" s="189"/>
      <c r="S158" s="189"/>
      <c r="T158" s="190"/>
      <c r="AT158" s="191" t="s">
        <v>220</v>
      </c>
      <c r="AU158" s="191" t="s">
        <v>85</v>
      </c>
      <c r="AV158" s="12" t="s">
        <v>85</v>
      </c>
      <c r="AW158" s="12" t="s">
        <v>37</v>
      </c>
      <c r="AX158" s="12" t="s">
        <v>83</v>
      </c>
      <c r="AY158" s="191" t="s">
        <v>215</v>
      </c>
    </row>
    <row r="159" spans="1:65" s="2" customFormat="1" ht="66.75" customHeight="1" x14ac:dyDescent="0.2">
      <c r="A159" s="34"/>
      <c r="B159" s="35"/>
      <c r="C159" s="208" t="s">
        <v>365</v>
      </c>
      <c r="D159" s="208" t="s">
        <v>366</v>
      </c>
      <c r="E159" s="209" t="s">
        <v>636</v>
      </c>
      <c r="F159" s="210" t="s">
        <v>637</v>
      </c>
      <c r="G159" s="211" t="s">
        <v>212</v>
      </c>
      <c r="H159" s="212">
        <v>54</v>
      </c>
      <c r="I159" s="213"/>
      <c r="J159" s="214">
        <f>ROUND(I159*H159,2)</f>
        <v>0</v>
      </c>
      <c r="K159" s="210" t="s">
        <v>213</v>
      </c>
      <c r="L159" s="39"/>
      <c r="M159" s="215" t="s">
        <v>35</v>
      </c>
      <c r="N159" s="216" t="s">
        <v>47</v>
      </c>
      <c r="O159" s="64"/>
      <c r="P159" s="172">
        <f>O159*H159</f>
        <v>0</v>
      </c>
      <c r="Q159" s="172">
        <v>0</v>
      </c>
      <c r="R159" s="172">
        <f>Q159*H159</f>
        <v>0</v>
      </c>
      <c r="S159" s="172">
        <v>0</v>
      </c>
      <c r="T159" s="173">
        <f>S159*H159</f>
        <v>0</v>
      </c>
      <c r="U159" s="34"/>
      <c r="V159" s="34"/>
      <c r="W159" s="34"/>
      <c r="X159" s="34"/>
      <c r="Y159" s="34"/>
      <c r="Z159" s="34"/>
      <c r="AA159" s="34"/>
      <c r="AB159" s="34"/>
      <c r="AC159" s="34"/>
      <c r="AD159" s="34"/>
      <c r="AE159" s="34"/>
      <c r="AR159" s="174" t="s">
        <v>216</v>
      </c>
      <c r="AT159" s="174" t="s">
        <v>366</v>
      </c>
      <c r="AU159" s="174" t="s">
        <v>85</v>
      </c>
      <c r="AY159" s="17" t="s">
        <v>215</v>
      </c>
      <c r="BE159" s="175">
        <f>IF(N159="základní",J159,0)</f>
        <v>0</v>
      </c>
      <c r="BF159" s="175">
        <f>IF(N159="snížená",J159,0)</f>
        <v>0</v>
      </c>
      <c r="BG159" s="175">
        <f>IF(N159="zákl. přenesená",J159,0)</f>
        <v>0</v>
      </c>
      <c r="BH159" s="175">
        <f>IF(N159="sníž. přenesená",J159,0)</f>
        <v>0</v>
      </c>
      <c r="BI159" s="175">
        <f>IF(N159="nulová",J159,0)</f>
        <v>0</v>
      </c>
      <c r="BJ159" s="17" t="s">
        <v>83</v>
      </c>
      <c r="BK159" s="175">
        <f>ROUND(I159*H159,2)</f>
        <v>0</v>
      </c>
      <c r="BL159" s="17" t="s">
        <v>216</v>
      </c>
      <c r="BM159" s="174" t="s">
        <v>638</v>
      </c>
    </row>
    <row r="160" spans="1:65" s="2" customFormat="1" ht="19.5" x14ac:dyDescent="0.2">
      <c r="A160" s="34"/>
      <c r="B160" s="35"/>
      <c r="C160" s="36"/>
      <c r="D160" s="176" t="s">
        <v>218</v>
      </c>
      <c r="E160" s="36"/>
      <c r="F160" s="177" t="s">
        <v>728</v>
      </c>
      <c r="G160" s="36"/>
      <c r="H160" s="36"/>
      <c r="I160" s="178"/>
      <c r="J160" s="36"/>
      <c r="K160" s="36"/>
      <c r="L160" s="39"/>
      <c r="M160" s="179"/>
      <c r="N160" s="180"/>
      <c r="O160" s="64"/>
      <c r="P160" s="64"/>
      <c r="Q160" s="64"/>
      <c r="R160" s="64"/>
      <c r="S160" s="64"/>
      <c r="T160" s="65"/>
      <c r="U160" s="34"/>
      <c r="V160" s="34"/>
      <c r="W160" s="34"/>
      <c r="X160" s="34"/>
      <c r="Y160" s="34"/>
      <c r="Z160" s="34"/>
      <c r="AA160" s="34"/>
      <c r="AB160" s="34"/>
      <c r="AC160" s="34"/>
      <c r="AD160" s="34"/>
      <c r="AE160" s="34"/>
      <c r="AT160" s="17" t="s">
        <v>218</v>
      </c>
      <c r="AU160" s="17" t="s">
        <v>85</v>
      </c>
    </row>
    <row r="161" spans="1:65" s="12" customFormat="1" x14ac:dyDescent="0.2">
      <c r="B161" s="181"/>
      <c r="C161" s="182"/>
      <c r="D161" s="176" t="s">
        <v>220</v>
      </c>
      <c r="E161" s="183" t="s">
        <v>35</v>
      </c>
      <c r="F161" s="184" t="s">
        <v>729</v>
      </c>
      <c r="G161" s="182"/>
      <c r="H161" s="185">
        <v>54</v>
      </c>
      <c r="I161" s="186"/>
      <c r="J161" s="182"/>
      <c r="K161" s="182"/>
      <c r="L161" s="187"/>
      <c r="M161" s="188"/>
      <c r="N161" s="189"/>
      <c r="O161" s="189"/>
      <c r="P161" s="189"/>
      <c r="Q161" s="189"/>
      <c r="R161" s="189"/>
      <c r="S161" s="189"/>
      <c r="T161" s="190"/>
      <c r="AT161" s="191" t="s">
        <v>220</v>
      </c>
      <c r="AU161" s="191" t="s">
        <v>85</v>
      </c>
      <c r="AV161" s="12" t="s">
        <v>85</v>
      </c>
      <c r="AW161" s="12" t="s">
        <v>37</v>
      </c>
      <c r="AX161" s="12" t="s">
        <v>83</v>
      </c>
      <c r="AY161" s="191" t="s">
        <v>215</v>
      </c>
    </row>
    <row r="162" spans="1:65" s="2" customFormat="1" ht="33" customHeight="1" x14ac:dyDescent="0.2">
      <c r="A162" s="34"/>
      <c r="B162" s="35"/>
      <c r="C162" s="208" t="s">
        <v>373</v>
      </c>
      <c r="D162" s="208" t="s">
        <v>366</v>
      </c>
      <c r="E162" s="209" t="s">
        <v>394</v>
      </c>
      <c r="F162" s="210" t="s">
        <v>395</v>
      </c>
      <c r="G162" s="211" t="s">
        <v>396</v>
      </c>
      <c r="H162" s="212">
        <v>3.6999999999999998E-2</v>
      </c>
      <c r="I162" s="213"/>
      <c r="J162" s="214">
        <f>ROUND(I162*H162,2)</f>
        <v>0</v>
      </c>
      <c r="K162" s="210" t="s">
        <v>213</v>
      </c>
      <c r="L162" s="39"/>
      <c r="M162" s="215" t="s">
        <v>35</v>
      </c>
      <c r="N162" s="216" t="s">
        <v>47</v>
      </c>
      <c r="O162" s="64"/>
      <c r="P162" s="172">
        <f>O162*H162</f>
        <v>0</v>
      </c>
      <c r="Q162" s="172">
        <v>0</v>
      </c>
      <c r="R162" s="172">
        <f>Q162*H162</f>
        <v>0</v>
      </c>
      <c r="S162" s="172">
        <v>0</v>
      </c>
      <c r="T162" s="173">
        <f>S162*H162</f>
        <v>0</v>
      </c>
      <c r="U162" s="34"/>
      <c r="V162" s="34"/>
      <c r="W162" s="34"/>
      <c r="X162" s="34"/>
      <c r="Y162" s="34"/>
      <c r="Z162" s="34"/>
      <c r="AA162" s="34"/>
      <c r="AB162" s="34"/>
      <c r="AC162" s="34"/>
      <c r="AD162" s="34"/>
      <c r="AE162" s="34"/>
      <c r="AR162" s="174" t="s">
        <v>216</v>
      </c>
      <c r="AT162" s="174" t="s">
        <v>366</v>
      </c>
      <c r="AU162" s="174" t="s">
        <v>85</v>
      </c>
      <c r="AY162" s="17" t="s">
        <v>215</v>
      </c>
      <c r="BE162" s="175">
        <f>IF(N162="základní",J162,0)</f>
        <v>0</v>
      </c>
      <c r="BF162" s="175">
        <f>IF(N162="snížená",J162,0)</f>
        <v>0</v>
      </c>
      <c r="BG162" s="175">
        <f>IF(N162="zákl. přenesená",J162,0)</f>
        <v>0</v>
      </c>
      <c r="BH162" s="175">
        <f>IF(N162="sníž. přenesená",J162,0)</f>
        <v>0</v>
      </c>
      <c r="BI162" s="175">
        <f>IF(N162="nulová",J162,0)</f>
        <v>0</v>
      </c>
      <c r="BJ162" s="17" t="s">
        <v>83</v>
      </c>
      <c r="BK162" s="175">
        <f>ROUND(I162*H162,2)</f>
        <v>0</v>
      </c>
      <c r="BL162" s="17" t="s">
        <v>216</v>
      </c>
      <c r="BM162" s="174" t="s">
        <v>397</v>
      </c>
    </row>
    <row r="163" spans="1:65" s="12" customFormat="1" x14ac:dyDescent="0.2">
      <c r="B163" s="181"/>
      <c r="C163" s="182"/>
      <c r="D163" s="176" t="s">
        <v>220</v>
      </c>
      <c r="E163" s="183" t="s">
        <v>35</v>
      </c>
      <c r="F163" s="184" t="s">
        <v>641</v>
      </c>
      <c r="G163" s="182"/>
      <c r="H163" s="185">
        <v>3.6999999999999998E-2</v>
      </c>
      <c r="I163" s="186"/>
      <c r="J163" s="182"/>
      <c r="K163" s="182"/>
      <c r="L163" s="187"/>
      <c r="M163" s="188"/>
      <c r="N163" s="189"/>
      <c r="O163" s="189"/>
      <c r="P163" s="189"/>
      <c r="Q163" s="189"/>
      <c r="R163" s="189"/>
      <c r="S163" s="189"/>
      <c r="T163" s="190"/>
      <c r="AT163" s="191" t="s">
        <v>220</v>
      </c>
      <c r="AU163" s="191" t="s">
        <v>85</v>
      </c>
      <c r="AV163" s="12" t="s">
        <v>85</v>
      </c>
      <c r="AW163" s="12" t="s">
        <v>37</v>
      </c>
      <c r="AX163" s="12" t="s">
        <v>83</v>
      </c>
      <c r="AY163" s="191" t="s">
        <v>215</v>
      </c>
    </row>
    <row r="164" spans="1:65" s="2" customFormat="1" ht="33" customHeight="1" x14ac:dyDescent="0.2">
      <c r="A164" s="34"/>
      <c r="B164" s="35"/>
      <c r="C164" s="208" t="s">
        <v>378</v>
      </c>
      <c r="D164" s="208" t="s">
        <v>366</v>
      </c>
      <c r="E164" s="209" t="s">
        <v>400</v>
      </c>
      <c r="F164" s="210" t="s">
        <v>401</v>
      </c>
      <c r="G164" s="211" t="s">
        <v>402</v>
      </c>
      <c r="H164" s="212">
        <v>50</v>
      </c>
      <c r="I164" s="213"/>
      <c r="J164" s="214">
        <f>ROUND(I164*H164,2)</f>
        <v>0</v>
      </c>
      <c r="K164" s="210" t="s">
        <v>213</v>
      </c>
      <c r="L164" s="39"/>
      <c r="M164" s="215" t="s">
        <v>35</v>
      </c>
      <c r="N164" s="216" t="s">
        <v>47</v>
      </c>
      <c r="O164" s="64"/>
      <c r="P164" s="172">
        <f>O164*H164</f>
        <v>0</v>
      </c>
      <c r="Q164" s="172">
        <v>0</v>
      </c>
      <c r="R164" s="172">
        <f>Q164*H164</f>
        <v>0</v>
      </c>
      <c r="S164" s="172">
        <v>0</v>
      </c>
      <c r="T164" s="173">
        <f>S164*H164</f>
        <v>0</v>
      </c>
      <c r="U164" s="34"/>
      <c r="V164" s="34"/>
      <c r="W164" s="34"/>
      <c r="X164" s="34"/>
      <c r="Y164" s="34"/>
      <c r="Z164" s="34"/>
      <c r="AA164" s="34"/>
      <c r="AB164" s="34"/>
      <c r="AC164" s="34"/>
      <c r="AD164" s="34"/>
      <c r="AE164" s="34"/>
      <c r="AR164" s="174" t="s">
        <v>216</v>
      </c>
      <c r="AT164" s="174" t="s">
        <v>366</v>
      </c>
      <c r="AU164" s="174" t="s">
        <v>85</v>
      </c>
      <c r="AY164" s="17" t="s">
        <v>215</v>
      </c>
      <c r="BE164" s="175">
        <f>IF(N164="základní",J164,0)</f>
        <v>0</v>
      </c>
      <c r="BF164" s="175">
        <f>IF(N164="snížená",J164,0)</f>
        <v>0</v>
      </c>
      <c r="BG164" s="175">
        <f>IF(N164="zákl. přenesená",J164,0)</f>
        <v>0</v>
      </c>
      <c r="BH164" s="175">
        <f>IF(N164="sníž. přenesená",J164,0)</f>
        <v>0</v>
      </c>
      <c r="BI164" s="175">
        <f>IF(N164="nulová",J164,0)</f>
        <v>0</v>
      </c>
      <c r="BJ164" s="17" t="s">
        <v>83</v>
      </c>
      <c r="BK164" s="175">
        <f>ROUND(I164*H164,2)</f>
        <v>0</v>
      </c>
      <c r="BL164" s="17" t="s">
        <v>216</v>
      </c>
      <c r="BM164" s="174" t="s">
        <v>403</v>
      </c>
    </row>
    <row r="165" spans="1:65" s="12" customFormat="1" x14ac:dyDescent="0.2">
      <c r="B165" s="181"/>
      <c r="C165" s="182"/>
      <c r="D165" s="176" t="s">
        <v>220</v>
      </c>
      <c r="E165" s="183" t="s">
        <v>35</v>
      </c>
      <c r="F165" s="184" t="s">
        <v>404</v>
      </c>
      <c r="G165" s="182"/>
      <c r="H165" s="185">
        <v>50</v>
      </c>
      <c r="I165" s="186"/>
      <c r="J165" s="182"/>
      <c r="K165" s="182"/>
      <c r="L165" s="187"/>
      <c r="M165" s="188"/>
      <c r="N165" s="189"/>
      <c r="O165" s="189"/>
      <c r="P165" s="189"/>
      <c r="Q165" s="189"/>
      <c r="R165" s="189"/>
      <c r="S165" s="189"/>
      <c r="T165" s="190"/>
      <c r="AT165" s="191" t="s">
        <v>220</v>
      </c>
      <c r="AU165" s="191" t="s">
        <v>85</v>
      </c>
      <c r="AV165" s="12" t="s">
        <v>85</v>
      </c>
      <c r="AW165" s="12" t="s">
        <v>37</v>
      </c>
      <c r="AX165" s="12" t="s">
        <v>83</v>
      </c>
      <c r="AY165" s="191" t="s">
        <v>215</v>
      </c>
    </row>
    <row r="166" spans="1:65" s="2" customFormat="1" ht="66.75" customHeight="1" x14ac:dyDescent="0.2">
      <c r="A166" s="34"/>
      <c r="B166" s="35"/>
      <c r="C166" s="208" t="s">
        <v>384</v>
      </c>
      <c r="D166" s="208" t="s">
        <v>366</v>
      </c>
      <c r="E166" s="209" t="s">
        <v>406</v>
      </c>
      <c r="F166" s="210" t="s">
        <v>407</v>
      </c>
      <c r="G166" s="211" t="s">
        <v>212</v>
      </c>
      <c r="H166" s="212">
        <v>28</v>
      </c>
      <c r="I166" s="213"/>
      <c r="J166" s="214">
        <f>ROUND(I166*H166,2)</f>
        <v>0</v>
      </c>
      <c r="K166" s="210" t="s">
        <v>213</v>
      </c>
      <c r="L166" s="39"/>
      <c r="M166" s="215" t="s">
        <v>35</v>
      </c>
      <c r="N166" s="216" t="s">
        <v>47</v>
      </c>
      <c r="O166" s="64"/>
      <c r="P166" s="172">
        <f>O166*H166</f>
        <v>0</v>
      </c>
      <c r="Q166" s="172">
        <v>0</v>
      </c>
      <c r="R166" s="172">
        <f>Q166*H166</f>
        <v>0</v>
      </c>
      <c r="S166" s="172">
        <v>0</v>
      </c>
      <c r="T166" s="173">
        <f>S166*H166</f>
        <v>0</v>
      </c>
      <c r="U166" s="34"/>
      <c r="V166" s="34"/>
      <c r="W166" s="34"/>
      <c r="X166" s="34"/>
      <c r="Y166" s="34"/>
      <c r="Z166" s="34"/>
      <c r="AA166" s="34"/>
      <c r="AB166" s="34"/>
      <c r="AC166" s="34"/>
      <c r="AD166" s="34"/>
      <c r="AE166" s="34"/>
      <c r="AR166" s="174" t="s">
        <v>216</v>
      </c>
      <c r="AT166" s="174" t="s">
        <v>366</v>
      </c>
      <c r="AU166" s="174" t="s">
        <v>85</v>
      </c>
      <c r="AY166" s="17" t="s">
        <v>215</v>
      </c>
      <c r="BE166" s="175">
        <f>IF(N166="základní",J166,0)</f>
        <v>0</v>
      </c>
      <c r="BF166" s="175">
        <f>IF(N166="snížená",J166,0)</f>
        <v>0</v>
      </c>
      <c r="BG166" s="175">
        <f>IF(N166="zákl. přenesená",J166,0)</f>
        <v>0</v>
      </c>
      <c r="BH166" s="175">
        <f>IF(N166="sníž. přenesená",J166,0)</f>
        <v>0</v>
      </c>
      <c r="BI166" s="175">
        <f>IF(N166="nulová",J166,0)</f>
        <v>0</v>
      </c>
      <c r="BJ166" s="17" t="s">
        <v>83</v>
      </c>
      <c r="BK166" s="175">
        <f>ROUND(I166*H166,2)</f>
        <v>0</v>
      </c>
      <c r="BL166" s="17" t="s">
        <v>216</v>
      </c>
      <c r="BM166" s="174" t="s">
        <v>408</v>
      </c>
    </row>
    <row r="167" spans="1:65" s="12" customFormat="1" x14ac:dyDescent="0.2">
      <c r="B167" s="181"/>
      <c r="C167" s="182"/>
      <c r="D167" s="176" t="s">
        <v>220</v>
      </c>
      <c r="E167" s="183" t="s">
        <v>35</v>
      </c>
      <c r="F167" s="184" t="s">
        <v>642</v>
      </c>
      <c r="G167" s="182"/>
      <c r="H167" s="185">
        <v>28</v>
      </c>
      <c r="I167" s="186"/>
      <c r="J167" s="182"/>
      <c r="K167" s="182"/>
      <c r="L167" s="187"/>
      <c r="M167" s="188"/>
      <c r="N167" s="189"/>
      <c r="O167" s="189"/>
      <c r="P167" s="189"/>
      <c r="Q167" s="189"/>
      <c r="R167" s="189"/>
      <c r="S167" s="189"/>
      <c r="T167" s="190"/>
      <c r="AT167" s="191" t="s">
        <v>220</v>
      </c>
      <c r="AU167" s="191" t="s">
        <v>85</v>
      </c>
      <c r="AV167" s="12" t="s">
        <v>85</v>
      </c>
      <c r="AW167" s="12" t="s">
        <v>37</v>
      </c>
      <c r="AX167" s="12" t="s">
        <v>83</v>
      </c>
      <c r="AY167" s="191" t="s">
        <v>215</v>
      </c>
    </row>
    <row r="168" spans="1:65" s="2" customFormat="1" ht="66.75" customHeight="1" x14ac:dyDescent="0.2">
      <c r="A168" s="34"/>
      <c r="B168" s="35"/>
      <c r="C168" s="208" t="s">
        <v>388</v>
      </c>
      <c r="D168" s="208" t="s">
        <v>366</v>
      </c>
      <c r="E168" s="209" t="s">
        <v>411</v>
      </c>
      <c r="F168" s="210" t="s">
        <v>412</v>
      </c>
      <c r="G168" s="211" t="s">
        <v>212</v>
      </c>
      <c r="H168" s="212">
        <v>22</v>
      </c>
      <c r="I168" s="213"/>
      <c r="J168" s="214">
        <f>ROUND(I168*H168,2)</f>
        <v>0</v>
      </c>
      <c r="K168" s="210" t="s">
        <v>213</v>
      </c>
      <c r="L168" s="39"/>
      <c r="M168" s="215" t="s">
        <v>35</v>
      </c>
      <c r="N168" s="216" t="s">
        <v>47</v>
      </c>
      <c r="O168" s="64"/>
      <c r="P168" s="172">
        <f>O168*H168</f>
        <v>0</v>
      </c>
      <c r="Q168" s="172">
        <v>0</v>
      </c>
      <c r="R168" s="172">
        <f>Q168*H168</f>
        <v>0</v>
      </c>
      <c r="S168" s="172">
        <v>0</v>
      </c>
      <c r="T168" s="173">
        <f>S168*H168</f>
        <v>0</v>
      </c>
      <c r="U168" s="34"/>
      <c r="V168" s="34"/>
      <c r="W168" s="34"/>
      <c r="X168" s="34"/>
      <c r="Y168" s="34"/>
      <c r="Z168" s="34"/>
      <c r="AA168" s="34"/>
      <c r="AB168" s="34"/>
      <c r="AC168" s="34"/>
      <c r="AD168" s="34"/>
      <c r="AE168" s="34"/>
      <c r="AR168" s="174" t="s">
        <v>216</v>
      </c>
      <c r="AT168" s="174" t="s">
        <v>366</v>
      </c>
      <c r="AU168" s="174" t="s">
        <v>85</v>
      </c>
      <c r="AY168" s="17" t="s">
        <v>215</v>
      </c>
      <c r="BE168" s="175">
        <f>IF(N168="základní",J168,0)</f>
        <v>0</v>
      </c>
      <c r="BF168" s="175">
        <f>IF(N168="snížená",J168,0)</f>
        <v>0</v>
      </c>
      <c r="BG168" s="175">
        <f>IF(N168="zákl. přenesená",J168,0)</f>
        <v>0</v>
      </c>
      <c r="BH168" s="175">
        <f>IF(N168="sníž. přenesená",J168,0)</f>
        <v>0</v>
      </c>
      <c r="BI168" s="175">
        <f>IF(N168="nulová",J168,0)</f>
        <v>0</v>
      </c>
      <c r="BJ168" s="17" t="s">
        <v>83</v>
      </c>
      <c r="BK168" s="175">
        <f>ROUND(I168*H168,2)</f>
        <v>0</v>
      </c>
      <c r="BL168" s="17" t="s">
        <v>216</v>
      </c>
      <c r="BM168" s="174" t="s">
        <v>413</v>
      </c>
    </row>
    <row r="169" spans="1:65" s="12" customFormat="1" x14ac:dyDescent="0.2">
      <c r="B169" s="181"/>
      <c r="C169" s="182"/>
      <c r="D169" s="176" t="s">
        <v>220</v>
      </c>
      <c r="E169" s="183" t="s">
        <v>35</v>
      </c>
      <c r="F169" s="184" t="s">
        <v>643</v>
      </c>
      <c r="G169" s="182"/>
      <c r="H169" s="185">
        <v>22</v>
      </c>
      <c r="I169" s="186"/>
      <c r="J169" s="182"/>
      <c r="K169" s="182"/>
      <c r="L169" s="187"/>
      <c r="M169" s="188"/>
      <c r="N169" s="189"/>
      <c r="O169" s="189"/>
      <c r="P169" s="189"/>
      <c r="Q169" s="189"/>
      <c r="R169" s="189"/>
      <c r="S169" s="189"/>
      <c r="T169" s="190"/>
      <c r="AT169" s="191" t="s">
        <v>220</v>
      </c>
      <c r="AU169" s="191" t="s">
        <v>85</v>
      </c>
      <c r="AV169" s="12" t="s">
        <v>85</v>
      </c>
      <c r="AW169" s="12" t="s">
        <v>37</v>
      </c>
      <c r="AX169" s="12" t="s">
        <v>83</v>
      </c>
      <c r="AY169" s="191" t="s">
        <v>215</v>
      </c>
    </row>
    <row r="170" spans="1:65" s="2" customFormat="1" ht="66.75" customHeight="1" x14ac:dyDescent="0.2">
      <c r="A170" s="34"/>
      <c r="B170" s="35"/>
      <c r="C170" s="208" t="s">
        <v>393</v>
      </c>
      <c r="D170" s="208" t="s">
        <v>366</v>
      </c>
      <c r="E170" s="209" t="s">
        <v>416</v>
      </c>
      <c r="F170" s="210" t="s">
        <v>417</v>
      </c>
      <c r="G170" s="211" t="s">
        <v>212</v>
      </c>
      <c r="H170" s="212">
        <v>9</v>
      </c>
      <c r="I170" s="213"/>
      <c r="J170" s="214">
        <f>ROUND(I170*H170,2)</f>
        <v>0</v>
      </c>
      <c r="K170" s="210" t="s">
        <v>213</v>
      </c>
      <c r="L170" s="39"/>
      <c r="M170" s="215" t="s">
        <v>35</v>
      </c>
      <c r="N170" s="216" t="s">
        <v>47</v>
      </c>
      <c r="O170" s="64"/>
      <c r="P170" s="172">
        <f>O170*H170</f>
        <v>0</v>
      </c>
      <c r="Q170" s="172">
        <v>0</v>
      </c>
      <c r="R170" s="172">
        <f>Q170*H170</f>
        <v>0</v>
      </c>
      <c r="S170" s="172">
        <v>0</v>
      </c>
      <c r="T170" s="173">
        <f>S170*H170</f>
        <v>0</v>
      </c>
      <c r="U170" s="34"/>
      <c r="V170" s="34"/>
      <c r="W170" s="34"/>
      <c r="X170" s="34"/>
      <c r="Y170" s="34"/>
      <c r="Z170" s="34"/>
      <c r="AA170" s="34"/>
      <c r="AB170" s="34"/>
      <c r="AC170" s="34"/>
      <c r="AD170" s="34"/>
      <c r="AE170" s="34"/>
      <c r="AR170" s="174" t="s">
        <v>216</v>
      </c>
      <c r="AT170" s="174" t="s">
        <v>366</v>
      </c>
      <c r="AU170" s="174" t="s">
        <v>85</v>
      </c>
      <c r="AY170" s="17" t="s">
        <v>215</v>
      </c>
      <c r="BE170" s="175">
        <f>IF(N170="základní",J170,0)</f>
        <v>0</v>
      </c>
      <c r="BF170" s="175">
        <f>IF(N170="snížená",J170,0)</f>
        <v>0</v>
      </c>
      <c r="BG170" s="175">
        <f>IF(N170="zákl. přenesená",J170,0)</f>
        <v>0</v>
      </c>
      <c r="BH170" s="175">
        <f>IF(N170="sníž. přenesená",J170,0)</f>
        <v>0</v>
      </c>
      <c r="BI170" s="175">
        <f>IF(N170="nulová",J170,0)</f>
        <v>0</v>
      </c>
      <c r="BJ170" s="17" t="s">
        <v>83</v>
      </c>
      <c r="BK170" s="175">
        <f>ROUND(I170*H170,2)</f>
        <v>0</v>
      </c>
      <c r="BL170" s="17" t="s">
        <v>216</v>
      </c>
      <c r="BM170" s="174" t="s">
        <v>418</v>
      </c>
    </row>
    <row r="171" spans="1:65" s="12" customFormat="1" x14ac:dyDescent="0.2">
      <c r="B171" s="181"/>
      <c r="C171" s="182"/>
      <c r="D171" s="176" t="s">
        <v>220</v>
      </c>
      <c r="E171" s="183" t="s">
        <v>35</v>
      </c>
      <c r="F171" s="184" t="s">
        <v>419</v>
      </c>
      <c r="G171" s="182"/>
      <c r="H171" s="185">
        <v>9</v>
      </c>
      <c r="I171" s="186"/>
      <c r="J171" s="182"/>
      <c r="K171" s="182"/>
      <c r="L171" s="187"/>
      <c r="M171" s="188"/>
      <c r="N171" s="189"/>
      <c r="O171" s="189"/>
      <c r="P171" s="189"/>
      <c r="Q171" s="189"/>
      <c r="R171" s="189"/>
      <c r="S171" s="189"/>
      <c r="T171" s="190"/>
      <c r="AT171" s="191" t="s">
        <v>220</v>
      </c>
      <c r="AU171" s="191" t="s">
        <v>85</v>
      </c>
      <c r="AV171" s="12" t="s">
        <v>85</v>
      </c>
      <c r="AW171" s="12" t="s">
        <v>37</v>
      </c>
      <c r="AX171" s="12" t="s">
        <v>83</v>
      </c>
      <c r="AY171" s="191" t="s">
        <v>215</v>
      </c>
    </row>
    <row r="172" spans="1:65" s="2" customFormat="1" ht="24" x14ac:dyDescent="0.2">
      <c r="A172" s="34"/>
      <c r="B172" s="35"/>
      <c r="C172" s="208" t="s">
        <v>399</v>
      </c>
      <c r="D172" s="208" t="s">
        <v>366</v>
      </c>
      <c r="E172" s="209" t="s">
        <v>426</v>
      </c>
      <c r="F172" s="210" t="s">
        <v>427</v>
      </c>
      <c r="G172" s="211" t="s">
        <v>212</v>
      </c>
      <c r="H172" s="212">
        <v>10</v>
      </c>
      <c r="I172" s="213"/>
      <c r="J172" s="214">
        <f>ROUND(I172*H172,2)</f>
        <v>0</v>
      </c>
      <c r="K172" s="210" t="s">
        <v>213</v>
      </c>
      <c r="L172" s="39"/>
      <c r="M172" s="215" t="s">
        <v>35</v>
      </c>
      <c r="N172" s="216" t="s">
        <v>47</v>
      </c>
      <c r="O172" s="64"/>
      <c r="P172" s="172">
        <f>O172*H172</f>
        <v>0</v>
      </c>
      <c r="Q172" s="172">
        <v>0</v>
      </c>
      <c r="R172" s="172">
        <f>Q172*H172</f>
        <v>0</v>
      </c>
      <c r="S172" s="172">
        <v>0</v>
      </c>
      <c r="T172" s="173">
        <f>S172*H172</f>
        <v>0</v>
      </c>
      <c r="U172" s="34"/>
      <c r="V172" s="34"/>
      <c r="W172" s="34"/>
      <c r="X172" s="34"/>
      <c r="Y172" s="34"/>
      <c r="Z172" s="34"/>
      <c r="AA172" s="34"/>
      <c r="AB172" s="34"/>
      <c r="AC172" s="34"/>
      <c r="AD172" s="34"/>
      <c r="AE172" s="34"/>
      <c r="AR172" s="174" t="s">
        <v>216</v>
      </c>
      <c r="AT172" s="174" t="s">
        <v>366</v>
      </c>
      <c r="AU172" s="174" t="s">
        <v>85</v>
      </c>
      <c r="AY172" s="17" t="s">
        <v>215</v>
      </c>
      <c r="BE172" s="175">
        <f>IF(N172="základní",J172,0)</f>
        <v>0</v>
      </c>
      <c r="BF172" s="175">
        <f>IF(N172="snížená",J172,0)</f>
        <v>0</v>
      </c>
      <c r="BG172" s="175">
        <f>IF(N172="zákl. přenesená",J172,0)</f>
        <v>0</v>
      </c>
      <c r="BH172" s="175">
        <f>IF(N172="sníž. přenesená",J172,0)</f>
        <v>0</v>
      </c>
      <c r="BI172" s="175">
        <f>IF(N172="nulová",J172,0)</f>
        <v>0</v>
      </c>
      <c r="BJ172" s="17" t="s">
        <v>83</v>
      </c>
      <c r="BK172" s="175">
        <f>ROUND(I172*H172,2)</f>
        <v>0</v>
      </c>
      <c r="BL172" s="17" t="s">
        <v>216</v>
      </c>
      <c r="BM172" s="174" t="s">
        <v>428</v>
      </c>
    </row>
    <row r="173" spans="1:65" s="12" customFormat="1" x14ac:dyDescent="0.2">
      <c r="B173" s="181"/>
      <c r="C173" s="182"/>
      <c r="D173" s="176" t="s">
        <v>220</v>
      </c>
      <c r="E173" s="183" t="s">
        <v>35</v>
      </c>
      <c r="F173" s="184" t="s">
        <v>377</v>
      </c>
      <c r="G173" s="182"/>
      <c r="H173" s="185">
        <v>10</v>
      </c>
      <c r="I173" s="186"/>
      <c r="J173" s="182"/>
      <c r="K173" s="182"/>
      <c r="L173" s="187"/>
      <c r="M173" s="188"/>
      <c r="N173" s="189"/>
      <c r="O173" s="189"/>
      <c r="P173" s="189"/>
      <c r="Q173" s="189"/>
      <c r="R173" s="189"/>
      <c r="S173" s="189"/>
      <c r="T173" s="190"/>
      <c r="AT173" s="191" t="s">
        <v>220</v>
      </c>
      <c r="AU173" s="191" t="s">
        <v>85</v>
      </c>
      <c r="AV173" s="12" t="s">
        <v>85</v>
      </c>
      <c r="AW173" s="12" t="s">
        <v>37</v>
      </c>
      <c r="AX173" s="12" t="s">
        <v>83</v>
      </c>
      <c r="AY173" s="191" t="s">
        <v>215</v>
      </c>
    </row>
    <row r="174" spans="1:65" s="2" customFormat="1" ht="48" x14ac:dyDescent="0.2">
      <c r="A174" s="34"/>
      <c r="B174" s="35"/>
      <c r="C174" s="208" t="s">
        <v>405</v>
      </c>
      <c r="D174" s="208" t="s">
        <v>366</v>
      </c>
      <c r="E174" s="209" t="s">
        <v>660</v>
      </c>
      <c r="F174" s="210" t="s">
        <v>661</v>
      </c>
      <c r="G174" s="211" t="s">
        <v>353</v>
      </c>
      <c r="H174" s="212">
        <v>1.1200000000000001</v>
      </c>
      <c r="I174" s="213"/>
      <c r="J174" s="214">
        <f>ROUND(I174*H174,2)</f>
        <v>0</v>
      </c>
      <c r="K174" s="210" t="s">
        <v>213</v>
      </c>
      <c r="L174" s="39"/>
      <c r="M174" s="215" t="s">
        <v>35</v>
      </c>
      <c r="N174" s="216" t="s">
        <v>47</v>
      </c>
      <c r="O174" s="64"/>
      <c r="P174" s="172">
        <f>O174*H174</f>
        <v>0</v>
      </c>
      <c r="Q174" s="172">
        <v>0</v>
      </c>
      <c r="R174" s="172">
        <f>Q174*H174</f>
        <v>0</v>
      </c>
      <c r="S174" s="172">
        <v>0</v>
      </c>
      <c r="T174" s="173">
        <f>S174*H174</f>
        <v>0</v>
      </c>
      <c r="U174" s="34"/>
      <c r="V174" s="34"/>
      <c r="W174" s="34"/>
      <c r="X174" s="34"/>
      <c r="Y174" s="34"/>
      <c r="Z174" s="34"/>
      <c r="AA174" s="34"/>
      <c r="AB174" s="34"/>
      <c r="AC174" s="34"/>
      <c r="AD174" s="34"/>
      <c r="AE174" s="34"/>
      <c r="AR174" s="174" t="s">
        <v>216</v>
      </c>
      <c r="AT174" s="174" t="s">
        <v>366</v>
      </c>
      <c r="AU174" s="174" t="s">
        <v>85</v>
      </c>
      <c r="AY174" s="17" t="s">
        <v>215</v>
      </c>
      <c r="BE174" s="175">
        <f>IF(N174="základní",J174,0)</f>
        <v>0</v>
      </c>
      <c r="BF174" s="175">
        <f>IF(N174="snížená",J174,0)</f>
        <v>0</v>
      </c>
      <c r="BG174" s="175">
        <f>IF(N174="zákl. přenesená",J174,0)</f>
        <v>0</v>
      </c>
      <c r="BH174" s="175">
        <f>IF(N174="sníž. přenesená",J174,0)</f>
        <v>0</v>
      </c>
      <c r="BI174" s="175">
        <f>IF(N174="nulová",J174,0)</f>
        <v>0</v>
      </c>
      <c r="BJ174" s="17" t="s">
        <v>83</v>
      </c>
      <c r="BK174" s="175">
        <f>ROUND(I174*H174,2)</f>
        <v>0</v>
      </c>
      <c r="BL174" s="17" t="s">
        <v>216</v>
      </c>
      <c r="BM174" s="174" t="s">
        <v>662</v>
      </c>
    </row>
    <row r="175" spans="1:65" s="12" customFormat="1" x14ac:dyDescent="0.2">
      <c r="B175" s="181"/>
      <c r="C175" s="182"/>
      <c r="D175" s="176" t="s">
        <v>220</v>
      </c>
      <c r="E175" s="183" t="s">
        <v>35</v>
      </c>
      <c r="F175" s="184" t="s">
        <v>663</v>
      </c>
      <c r="G175" s="182"/>
      <c r="H175" s="185">
        <v>1.1200000000000001</v>
      </c>
      <c r="I175" s="186"/>
      <c r="J175" s="182"/>
      <c r="K175" s="182"/>
      <c r="L175" s="187"/>
      <c r="M175" s="188"/>
      <c r="N175" s="189"/>
      <c r="O175" s="189"/>
      <c r="P175" s="189"/>
      <c r="Q175" s="189"/>
      <c r="R175" s="189"/>
      <c r="S175" s="189"/>
      <c r="T175" s="190"/>
      <c r="AT175" s="191" t="s">
        <v>220</v>
      </c>
      <c r="AU175" s="191" t="s">
        <v>85</v>
      </c>
      <c r="AV175" s="12" t="s">
        <v>85</v>
      </c>
      <c r="AW175" s="12" t="s">
        <v>37</v>
      </c>
      <c r="AX175" s="12" t="s">
        <v>83</v>
      </c>
      <c r="AY175" s="191" t="s">
        <v>215</v>
      </c>
    </row>
    <row r="176" spans="1:65" s="2" customFormat="1" ht="55.5" customHeight="1" x14ac:dyDescent="0.2">
      <c r="A176" s="34"/>
      <c r="B176" s="35"/>
      <c r="C176" s="208" t="s">
        <v>410</v>
      </c>
      <c r="D176" s="208" t="s">
        <v>366</v>
      </c>
      <c r="E176" s="209" t="s">
        <v>436</v>
      </c>
      <c r="F176" s="210" t="s">
        <v>437</v>
      </c>
      <c r="G176" s="211" t="s">
        <v>438</v>
      </c>
      <c r="H176" s="212">
        <v>4</v>
      </c>
      <c r="I176" s="213"/>
      <c r="J176" s="214">
        <f>ROUND(I176*H176,2)</f>
        <v>0</v>
      </c>
      <c r="K176" s="210" t="s">
        <v>213</v>
      </c>
      <c r="L176" s="39"/>
      <c r="M176" s="215" t="s">
        <v>35</v>
      </c>
      <c r="N176" s="216" t="s">
        <v>47</v>
      </c>
      <c r="O176" s="64"/>
      <c r="P176" s="172">
        <f>O176*H176</f>
        <v>0</v>
      </c>
      <c r="Q176" s="172">
        <v>0</v>
      </c>
      <c r="R176" s="172">
        <f>Q176*H176</f>
        <v>0</v>
      </c>
      <c r="S176" s="172">
        <v>0</v>
      </c>
      <c r="T176" s="173">
        <f>S176*H176</f>
        <v>0</v>
      </c>
      <c r="U176" s="34"/>
      <c r="V176" s="34"/>
      <c r="W176" s="34"/>
      <c r="X176" s="34"/>
      <c r="Y176" s="34"/>
      <c r="Z176" s="34"/>
      <c r="AA176" s="34"/>
      <c r="AB176" s="34"/>
      <c r="AC176" s="34"/>
      <c r="AD176" s="34"/>
      <c r="AE176" s="34"/>
      <c r="AR176" s="174" t="s">
        <v>216</v>
      </c>
      <c r="AT176" s="174" t="s">
        <v>366</v>
      </c>
      <c r="AU176" s="174" t="s">
        <v>85</v>
      </c>
      <c r="AY176" s="17" t="s">
        <v>215</v>
      </c>
      <c r="BE176" s="175">
        <f>IF(N176="základní",J176,0)</f>
        <v>0</v>
      </c>
      <c r="BF176" s="175">
        <f>IF(N176="snížená",J176,0)</f>
        <v>0</v>
      </c>
      <c r="BG176" s="175">
        <f>IF(N176="zákl. přenesená",J176,0)</f>
        <v>0</v>
      </c>
      <c r="BH176" s="175">
        <f>IF(N176="sníž. přenesená",J176,0)</f>
        <v>0</v>
      </c>
      <c r="BI176" s="175">
        <f>IF(N176="nulová",J176,0)</f>
        <v>0</v>
      </c>
      <c r="BJ176" s="17" t="s">
        <v>83</v>
      </c>
      <c r="BK176" s="175">
        <f>ROUND(I176*H176,2)</f>
        <v>0</v>
      </c>
      <c r="BL176" s="17" t="s">
        <v>216</v>
      </c>
      <c r="BM176" s="174" t="s">
        <v>439</v>
      </c>
    </row>
    <row r="177" spans="1:65" s="12" customFormat="1" x14ac:dyDescent="0.2">
      <c r="B177" s="181"/>
      <c r="C177" s="182"/>
      <c r="D177" s="176" t="s">
        <v>220</v>
      </c>
      <c r="E177" s="183" t="s">
        <v>35</v>
      </c>
      <c r="F177" s="184" t="s">
        <v>241</v>
      </c>
      <c r="G177" s="182"/>
      <c r="H177" s="185">
        <v>4</v>
      </c>
      <c r="I177" s="186"/>
      <c r="J177" s="182"/>
      <c r="K177" s="182"/>
      <c r="L177" s="187"/>
      <c r="M177" s="188"/>
      <c r="N177" s="189"/>
      <c r="O177" s="189"/>
      <c r="P177" s="189"/>
      <c r="Q177" s="189"/>
      <c r="R177" s="189"/>
      <c r="S177" s="189"/>
      <c r="T177" s="190"/>
      <c r="AT177" s="191" t="s">
        <v>220</v>
      </c>
      <c r="AU177" s="191" t="s">
        <v>85</v>
      </c>
      <c r="AV177" s="12" t="s">
        <v>85</v>
      </c>
      <c r="AW177" s="12" t="s">
        <v>37</v>
      </c>
      <c r="AX177" s="12" t="s">
        <v>83</v>
      </c>
      <c r="AY177" s="191" t="s">
        <v>215</v>
      </c>
    </row>
    <row r="178" spans="1:65" s="2" customFormat="1" ht="66.75" customHeight="1" x14ac:dyDescent="0.2">
      <c r="A178" s="34"/>
      <c r="B178" s="35"/>
      <c r="C178" s="208" t="s">
        <v>415</v>
      </c>
      <c r="D178" s="208" t="s">
        <v>366</v>
      </c>
      <c r="E178" s="209" t="s">
        <v>460</v>
      </c>
      <c r="F178" s="210" t="s">
        <v>461</v>
      </c>
      <c r="G178" s="211" t="s">
        <v>402</v>
      </c>
      <c r="H178" s="212">
        <v>200</v>
      </c>
      <c r="I178" s="213"/>
      <c r="J178" s="214">
        <f>ROUND(I178*H178,2)</f>
        <v>0</v>
      </c>
      <c r="K178" s="210" t="s">
        <v>213</v>
      </c>
      <c r="L178" s="39"/>
      <c r="M178" s="215" t="s">
        <v>35</v>
      </c>
      <c r="N178" s="216" t="s">
        <v>47</v>
      </c>
      <c r="O178" s="64"/>
      <c r="P178" s="172">
        <f>O178*H178</f>
        <v>0</v>
      </c>
      <c r="Q178" s="172">
        <v>0</v>
      </c>
      <c r="R178" s="172">
        <f>Q178*H178</f>
        <v>0</v>
      </c>
      <c r="S178" s="172">
        <v>0</v>
      </c>
      <c r="T178" s="173">
        <f>S178*H178</f>
        <v>0</v>
      </c>
      <c r="U178" s="34"/>
      <c r="V178" s="34"/>
      <c r="W178" s="34"/>
      <c r="X178" s="34"/>
      <c r="Y178" s="34"/>
      <c r="Z178" s="34"/>
      <c r="AA178" s="34"/>
      <c r="AB178" s="34"/>
      <c r="AC178" s="34"/>
      <c r="AD178" s="34"/>
      <c r="AE178" s="34"/>
      <c r="AR178" s="174" t="s">
        <v>216</v>
      </c>
      <c r="AT178" s="174" t="s">
        <v>366</v>
      </c>
      <c r="AU178" s="174" t="s">
        <v>85</v>
      </c>
      <c r="AY178" s="17" t="s">
        <v>215</v>
      </c>
      <c r="BE178" s="175">
        <f>IF(N178="základní",J178,0)</f>
        <v>0</v>
      </c>
      <c r="BF178" s="175">
        <f>IF(N178="snížená",J178,0)</f>
        <v>0</v>
      </c>
      <c r="BG178" s="175">
        <f>IF(N178="zákl. přenesená",J178,0)</f>
        <v>0</v>
      </c>
      <c r="BH178" s="175">
        <f>IF(N178="sníž. přenesená",J178,0)</f>
        <v>0</v>
      </c>
      <c r="BI178" s="175">
        <f>IF(N178="nulová",J178,0)</f>
        <v>0</v>
      </c>
      <c r="BJ178" s="17" t="s">
        <v>83</v>
      </c>
      <c r="BK178" s="175">
        <f>ROUND(I178*H178,2)</f>
        <v>0</v>
      </c>
      <c r="BL178" s="17" t="s">
        <v>216</v>
      </c>
      <c r="BM178" s="174" t="s">
        <v>462</v>
      </c>
    </row>
    <row r="179" spans="1:65" s="2" customFormat="1" ht="19.5" x14ac:dyDescent="0.2">
      <c r="A179" s="34"/>
      <c r="B179" s="35"/>
      <c r="C179" s="36"/>
      <c r="D179" s="176" t="s">
        <v>218</v>
      </c>
      <c r="E179" s="36"/>
      <c r="F179" s="177" t="s">
        <v>730</v>
      </c>
      <c r="G179" s="36"/>
      <c r="H179" s="36"/>
      <c r="I179" s="178"/>
      <c r="J179" s="36"/>
      <c r="K179" s="36"/>
      <c r="L179" s="39"/>
      <c r="M179" s="179"/>
      <c r="N179" s="180"/>
      <c r="O179" s="64"/>
      <c r="P179" s="64"/>
      <c r="Q179" s="64"/>
      <c r="R179" s="64"/>
      <c r="S179" s="64"/>
      <c r="T179" s="65"/>
      <c r="U179" s="34"/>
      <c r="V179" s="34"/>
      <c r="W179" s="34"/>
      <c r="X179" s="34"/>
      <c r="Y179" s="34"/>
      <c r="Z179" s="34"/>
      <c r="AA179" s="34"/>
      <c r="AB179" s="34"/>
      <c r="AC179" s="34"/>
      <c r="AD179" s="34"/>
      <c r="AE179" s="34"/>
      <c r="AT179" s="17" t="s">
        <v>218</v>
      </c>
      <c r="AU179" s="17" t="s">
        <v>85</v>
      </c>
    </row>
    <row r="180" spans="1:65" s="12" customFormat="1" x14ac:dyDescent="0.2">
      <c r="B180" s="181"/>
      <c r="C180" s="182"/>
      <c r="D180" s="176" t="s">
        <v>220</v>
      </c>
      <c r="E180" s="183" t="s">
        <v>35</v>
      </c>
      <c r="F180" s="184" t="s">
        <v>731</v>
      </c>
      <c r="G180" s="182"/>
      <c r="H180" s="185">
        <v>200</v>
      </c>
      <c r="I180" s="186"/>
      <c r="J180" s="182"/>
      <c r="K180" s="182"/>
      <c r="L180" s="187"/>
      <c r="M180" s="188"/>
      <c r="N180" s="189"/>
      <c r="O180" s="189"/>
      <c r="P180" s="189"/>
      <c r="Q180" s="189"/>
      <c r="R180" s="189"/>
      <c r="S180" s="189"/>
      <c r="T180" s="190"/>
      <c r="AT180" s="191" t="s">
        <v>220</v>
      </c>
      <c r="AU180" s="191" t="s">
        <v>85</v>
      </c>
      <c r="AV180" s="12" t="s">
        <v>85</v>
      </c>
      <c r="AW180" s="12" t="s">
        <v>37</v>
      </c>
      <c r="AX180" s="12" t="s">
        <v>83</v>
      </c>
      <c r="AY180" s="191" t="s">
        <v>215</v>
      </c>
    </row>
    <row r="181" spans="1:65" s="2" customFormat="1" ht="36" x14ac:dyDescent="0.2">
      <c r="A181" s="34"/>
      <c r="B181" s="35"/>
      <c r="C181" s="208" t="s">
        <v>420</v>
      </c>
      <c r="D181" s="208" t="s">
        <v>366</v>
      </c>
      <c r="E181" s="209" t="s">
        <v>466</v>
      </c>
      <c r="F181" s="210" t="s">
        <v>467</v>
      </c>
      <c r="G181" s="211" t="s">
        <v>347</v>
      </c>
      <c r="H181" s="212">
        <v>150</v>
      </c>
      <c r="I181" s="213"/>
      <c r="J181" s="214">
        <f>ROUND(I181*H181,2)</f>
        <v>0</v>
      </c>
      <c r="K181" s="210" t="s">
        <v>213</v>
      </c>
      <c r="L181" s="39"/>
      <c r="M181" s="215" t="s">
        <v>35</v>
      </c>
      <c r="N181" s="216" t="s">
        <v>47</v>
      </c>
      <c r="O181" s="64"/>
      <c r="P181" s="172">
        <f>O181*H181</f>
        <v>0</v>
      </c>
      <c r="Q181" s="172">
        <v>0</v>
      </c>
      <c r="R181" s="172">
        <f>Q181*H181</f>
        <v>0</v>
      </c>
      <c r="S181" s="172">
        <v>0</v>
      </c>
      <c r="T181" s="173">
        <f>S181*H181</f>
        <v>0</v>
      </c>
      <c r="U181" s="34"/>
      <c r="V181" s="34"/>
      <c r="W181" s="34"/>
      <c r="X181" s="34"/>
      <c r="Y181" s="34"/>
      <c r="Z181" s="34"/>
      <c r="AA181" s="34"/>
      <c r="AB181" s="34"/>
      <c r="AC181" s="34"/>
      <c r="AD181" s="34"/>
      <c r="AE181" s="34"/>
      <c r="AR181" s="174" t="s">
        <v>216</v>
      </c>
      <c r="AT181" s="174" t="s">
        <v>366</v>
      </c>
      <c r="AU181" s="174" t="s">
        <v>85</v>
      </c>
      <c r="AY181" s="17" t="s">
        <v>215</v>
      </c>
      <c r="BE181" s="175">
        <f>IF(N181="základní",J181,0)</f>
        <v>0</v>
      </c>
      <c r="BF181" s="175">
        <f>IF(N181="snížená",J181,0)</f>
        <v>0</v>
      </c>
      <c r="BG181" s="175">
        <f>IF(N181="zákl. přenesená",J181,0)</f>
        <v>0</v>
      </c>
      <c r="BH181" s="175">
        <f>IF(N181="sníž. přenesená",J181,0)</f>
        <v>0</v>
      </c>
      <c r="BI181" s="175">
        <f>IF(N181="nulová",J181,0)</f>
        <v>0</v>
      </c>
      <c r="BJ181" s="17" t="s">
        <v>83</v>
      </c>
      <c r="BK181" s="175">
        <f>ROUND(I181*H181,2)</f>
        <v>0</v>
      </c>
      <c r="BL181" s="17" t="s">
        <v>216</v>
      </c>
      <c r="BM181" s="174" t="s">
        <v>468</v>
      </c>
    </row>
    <row r="182" spans="1:65" s="12" customFormat="1" x14ac:dyDescent="0.2">
      <c r="B182" s="181"/>
      <c r="C182" s="182"/>
      <c r="D182" s="176" t="s">
        <v>220</v>
      </c>
      <c r="E182" s="183" t="s">
        <v>35</v>
      </c>
      <c r="F182" s="184" t="s">
        <v>469</v>
      </c>
      <c r="G182" s="182"/>
      <c r="H182" s="185">
        <v>150</v>
      </c>
      <c r="I182" s="186"/>
      <c r="J182" s="182"/>
      <c r="K182" s="182"/>
      <c r="L182" s="187"/>
      <c r="M182" s="188"/>
      <c r="N182" s="189"/>
      <c r="O182" s="189"/>
      <c r="P182" s="189"/>
      <c r="Q182" s="189"/>
      <c r="R182" s="189"/>
      <c r="S182" s="189"/>
      <c r="T182" s="190"/>
      <c r="AT182" s="191" t="s">
        <v>220</v>
      </c>
      <c r="AU182" s="191" t="s">
        <v>85</v>
      </c>
      <c r="AV182" s="12" t="s">
        <v>85</v>
      </c>
      <c r="AW182" s="12" t="s">
        <v>37</v>
      </c>
      <c r="AX182" s="12" t="s">
        <v>83</v>
      </c>
      <c r="AY182" s="191" t="s">
        <v>215</v>
      </c>
    </row>
    <row r="183" spans="1:65" s="2" customFormat="1" ht="36" x14ac:dyDescent="0.2">
      <c r="A183" s="34"/>
      <c r="B183" s="35"/>
      <c r="C183" s="208" t="s">
        <v>425</v>
      </c>
      <c r="D183" s="208" t="s">
        <v>366</v>
      </c>
      <c r="E183" s="209" t="s">
        <v>471</v>
      </c>
      <c r="F183" s="210" t="s">
        <v>472</v>
      </c>
      <c r="G183" s="211" t="s">
        <v>381</v>
      </c>
      <c r="H183" s="212">
        <v>12</v>
      </c>
      <c r="I183" s="213"/>
      <c r="J183" s="214">
        <f>ROUND(I183*H183,2)</f>
        <v>0</v>
      </c>
      <c r="K183" s="210" t="s">
        <v>213</v>
      </c>
      <c r="L183" s="39"/>
      <c r="M183" s="215" t="s">
        <v>35</v>
      </c>
      <c r="N183" s="216" t="s">
        <v>47</v>
      </c>
      <c r="O183" s="64"/>
      <c r="P183" s="172">
        <f>O183*H183</f>
        <v>0</v>
      </c>
      <c r="Q183" s="172">
        <v>0</v>
      </c>
      <c r="R183" s="172">
        <f>Q183*H183</f>
        <v>0</v>
      </c>
      <c r="S183" s="172">
        <v>0</v>
      </c>
      <c r="T183" s="173">
        <f>S183*H183</f>
        <v>0</v>
      </c>
      <c r="U183" s="34"/>
      <c r="V183" s="34"/>
      <c r="W183" s="34"/>
      <c r="X183" s="34"/>
      <c r="Y183" s="34"/>
      <c r="Z183" s="34"/>
      <c r="AA183" s="34"/>
      <c r="AB183" s="34"/>
      <c r="AC183" s="34"/>
      <c r="AD183" s="34"/>
      <c r="AE183" s="34"/>
      <c r="AR183" s="174" t="s">
        <v>216</v>
      </c>
      <c r="AT183" s="174" t="s">
        <v>366</v>
      </c>
      <c r="AU183" s="174" t="s">
        <v>85</v>
      </c>
      <c r="AY183" s="17" t="s">
        <v>215</v>
      </c>
      <c r="BE183" s="175">
        <f>IF(N183="základní",J183,0)</f>
        <v>0</v>
      </c>
      <c r="BF183" s="175">
        <f>IF(N183="snížená",J183,0)</f>
        <v>0</v>
      </c>
      <c r="BG183" s="175">
        <f>IF(N183="zákl. přenesená",J183,0)</f>
        <v>0</v>
      </c>
      <c r="BH183" s="175">
        <f>IF(N183="sníž. přenesená",J183,0)</f>
        <v>0</v>
      </c>
      <c r="BI183" s="175">
        <f>IF(N183="nulová",J183,0)</f>
        <v>0</v>
      </c>
      <c r="BJ183" s="17" t="s">
        <v>83</v>
      </c>
      <c r="BK183" s="175">
        <f>ROUND(I183*H183,2)</f>
        <v>0</v>
      </c>
      <c r="BL183" s="17" t="s">
        <v>216</v>
      </c>
      <c r="BM183" s="174" t="s">
        <v>473</v>
      </c>
    </row>
    <row r="184" spans="1:65" s="12" customFormat="1" x14ac:dyDescent="0.2">
      <c r="B184" s="181"/>
      <c r="C184" s="182"/>
      <c r="D184" s="176" t="s">
        <v>220</v>
      </c>
      <c r="E184" s="183" t="s">
        <v>35</v>
      </c>
      <c r="F184" s="184" t="s">
        <v>474</v>
      </c>
      <c r="G184" s="182"/>
      <c r="H184" s="185">
        <v>12</v>
      </c>
      <c r="I184" s="186"/>
      <c r="J184" s="182"/>
      <c r="K184" s="182"/>
      <c r="L184" s="187"/>
      <c r="M184" s="188"/>
      <c r="N184" s="189"/>
      <c r="O184" s="189"/>
      <c r="P184" s="189"/>
      <c r="Q184" s="189"/>
      <c r="R184" s="189"/>
      <c r="S184" s="189"/>
      <c r="T184" s="190"/>
      <c r="AT184" s="191" t="s">
        <v>220</v>
      </c>
      <c r="AU184" s="191" t="s">
        <v>85</v>
      </c>
      <c r="AV184" s="12" t="s">
        <v>85</v>
      </c>
      <c r="AW184" s="12" t="s">
        <v>37</v>
      </c>
      <c r="AX184" s="12" t="s">
        <v>83</v>
      </c>
      <c r="AY184" s="191" t="s">
        <v>215</v>
      </c>
    </row>
    <row r="185" spans="1:65" s="2" customFormat="1" ht="36" x14ac:dyDescent="0.2">
      <c r="A185" s="34"/>
      <c r="B185" s="35"/>
      <c r="C185" s="208" t="s">
        <v>430</v>
      </c>
      <c r="D185" s="208" t="s">
        <v>366</v>
      </c>
      <c r="E185" s="209" t="s">
        <v>476</v>
      </c>
      <c r="F185" s="210" t="s">
        <v>477</v>
      </c>
      <c r="G185" s="211" t="s">
        <v>347</v>
      </c>
      <c r="H185" s="212">
        <v>150</v>
      </c>
      <c r="I185" s="213"/>
      <c r="J185" s="214">
        <f>ROUND(I185*H185,2)</f>
        <v>0</v>
      </c>
      <c r="K185" s="210" t="s">
        <v>213</v>
      </c>
      <c r="L185" s="39"/>
      <c r="M185" s="215" t="s">
        <v>35</v>
      </c>
      <c r="N185" s="216" t="s">
        <v>47</v>
      </c>
      <c r="O185" s="64"/>
      <c r="P185" s="172">
        <f>O185*H185</f>
        <v>0</v>
      </c>
      <c r="Q185" s="172">
        <v>0</v>
      </c>
      <c r="R185" s="172">
        <f>Q185*H185</f>
        <v>0</v>
      </c>
      <c r="S185" s="172">
        <v>0</v>
      </c>
      <c r="T185" s="173">
        <f>S185*H185</f>
        <v>0</v>
      </c>
      <c r="U185" s="34"/>
      <c r="V185" s="34"/>
      <c r="W185" s="34"/>
      <c r="X185" s="34"/>
      <c r="Y185" s="34"/>
      <c r="Z185" s="34"/>
      <c r="AA185" s="34"/>
      <c r="AB185" s="34"/>
      <c r="AC185" s="34"/>
      <c r="AD185" s="34"/>
      <c r="AE185" s="34"/>
      <c r="AR185" s="174" t="s">
        <v>216</v>
      </c>
      <c r="AT185" s="174" t="s">
        <v>366</v>
      </c>
      <c r="AU185" s="174" t="s">
        <v>85</v>
      </c>
      <c r="AY185" s="17" t="s">
        <v>215</v>
      </c>
      <c r="BE185" s="175">
        <f>IF(N185="základní",J185,0)</f>
        <v>0</v>
      </c>
      <c r="BF185" s="175">
        <f>IF(N185="snížená",J185,0)</f>
        <v>0</v>
      </c>
      <c r="BG185" s="175">
        <f>IF(N185="zákl. přenesená",J185,0)</f>
        <v>0</v>
      </c>
      <c r="BH185" s="175">
        <f>IF(N185="sníž. přenesená",J185,0)</f>
        <v>0</v>
      </c>
      <c r="BI185" s="175">
        <f>IF(N185="nulová",J185,0)</f>
        <v>0</v>
      </c>
      <c r="BJ185" s="17" t="s">
        <v>83</v>
      </c>
      <c r="BK185" s="175">
        <f>ROUND(I185*H185,2)</f>
        <v>0</v>
      </c>
      <c r="BL185" s="17" t="s">
        <v>216</v>
      </c>
      <c r="BM185" s="174" t="s">
        <v>478</v>
      </c>
    </row>
    <row r="186" spans="1:65" s="12" customFormat="1" x14ac:dyDescent="0.2">
      <c r="B186" s="181"/>
      <c r="C186" s="182"/>
      <c r="D186" s="176" t="s">
        <v>220</v>
      </c>
      <c r="E186" s="183" t="s">
        <v>35</v>
      </c>
      <c r="F186" s="184" t="s">
        <v>469</v>
      </c>
      <c r="G186" s="182"/>
      <c r="H186" s="185">
        <v>150</v>
      </c>
      <c r="I186" s="186"/>
      <c r="J186" s="182"/>
      <c r="K186" s="182"/>
      <c r="L186" s="187"/>
      <c r="M186" s="188"/>
      <c r="N186" s="189"/>
      <c r="O186" s="189"/>
      <c r="P186" s="189"/>
      <c r="Q186" s="189"/>
      <c r="R186" s="189"/>
      <c r="S186" s="189"/>
      <c r="T186" s="190"/>
      <c r="AT186" s="191" t="s">
        <v>220</v>
      </c>
      <c r="AU186" s="191" t="s">
        <v>85</v>
      </c>
      <c r="AV186" s="12" t="s">
        <v>85</v>
      </c>
      <c r="AW186" s="12" t="s">
        <v>37</v>
      </c>
      <c r="AX186" s="12" t="s">
        <v>83</v>
      </c>
      <c r="AY186" s="191" t="s">
        <v>215</v>
      </c>
    </row>
    <row r="187" spans="1:65" s="2" customFormat="1" ht="24" x14ac:dyDescent="0.2">
      <c r="A187" s="34"/>
      <c r="B187" s="35"/>
      <c r="C187" s="208" t="s">
        <v>435</v>
      </c>
      <c r="D187" s="208" t="s">
        <v>366</v>
      </c>
      <c r="E187" s="209" t="s">
        <v>666</v>
      </c>
      <c r="F187" s="210" t="s">
        <v>667</v>
      </c>
      <c r="G187" s="211" t="s">
        <v>212</v>
      </c>
      <c r="H187" s="212">
        <v>54</v>
      </c>
      <c r="I187" s="213"/>
      <c r="J187" s="214">
        <f>ROUND(I187*H187,2)</f>
        <v>0</v>
      </c>
      <c r="K187" s="210" t="s">
        <v>213</v>
      </c>
      <c r="L187" s="39"/>
      <c r="M187" s="215" t="s">
        <v>35</v>
      </c>
      <c r="N187" s="216" t="s">
        <v>47</v>
      </c>
      <c r="O187" s="64"/>
      <c r="P187" s="172">
        <f>O187*H187</f>
        <v>0</v>
      </c>
      <c r="Q187" s="172">
        <v>0</v>
      </c>
      <c r="R187" s="172">
        <f>Q187*H187</f>
        <v>0</v>
      </c>
      <c r="S187" s="172">
        <v>0</v>
      </c>
      <c r="T187" s="173">
        <f>S187*H187</f>
        <v>0</v>
      </c>
      <c r="U187" s="34"/>
      <c r="V187" s="34"/>
      <c r="W187" s="34"/>
      <c r="X187" s="34"/>
      <c r="Y187" s="34"/>
      <c r="Z187" s="34"/>
      <c r="AA187" s="34"/>
      <c r="AB187" s="34"/>
      <c r="AC187" s="34"/>
      <c r="AD187" s="34"/>
      <c r="AE187" s="34"/>
      <c r="AR187" s="174" t="s">
        <v>216</v>
      </c>
      <c r="AT187" s="174" t="s">
        <v>366</v>
      </c>
      <c r="AU187" s="174" t="s">
        <v>85</v>
      </c>
      <c r="AY187" s="17" t="s">
        <v>215</v>
      </c>
      <c r="BE187" s="175">
        <f>IF(N187="základní",J187,0)</f>
        <v>0</v>
      </c>
      <c r="BF187" s="175">
        <f>IF(N187="snížená",J187,0)</f>
        <v>0</v>
      </c>
      <c r="BG187" s="175">
        <f>IF(N187="zákl. přenesená",J187,0)</f>
        <v>0</v>
      </c>
      <c r="BH187" s="175">
        <f>IF(N187="sníž. přenesená",J187,0)</f>
        <v>0</v>
      </c>
      <c r="BI187" s="175">
        <f>IF(N187="nulová",J187,0)</f>
        <v>0</v>
      </c>
      <c r="BJ187" s="17" t="s">
        <v>83</v>
      </c>
      <c r="BK187" s="175">
        <f>ROUND(I187*H187,2)</f>
        <v>0</v>
      </c>
      <c r="BL187" s="17" t="s">
        <v>216</v>
      </c>
      <c r="BM187" s="174" t="s">
        <v>732</v>
      </c>
    </row>
    <row r="188" spans="1:65" s="12" customFormat="1" x14ac:dyDescent="0.2">
      <c r="B188" s="181"/>
      <c r="C188" s="182"/>
      <c r="D188" s="176" t="s">
        <v>220</v>
      </c>
      <c r="E188" s="183" t="s">
        <v>35</v>
      </c>
      <c r="F188" s="184" t="s">
        <v>383</v>
      </c>
      <c r="G188" s="182"/>
      <c r="H188" s="185">
        <v>54</v>
      </c>
      <c r="I188" s="186"/>
      <c r="J188" s="182"/>
      <c r="K188" s="182"/>
      <c r="L188" s="187"/>
      <c r="M188" s="188"/>
      <c r="N188" s="189"/>
      <c r="O188" s="189"/>
      <c r="P188" s="189"/>
      <c r="Q188" s="189"/>
      <c r="R188" s="189"/>
      <c r="S188" s="189"/>
      <c r="T188" s="190"/>
      <c r="AT188" s="191" t="s">
        <v>220</v>
      </c>
      <c r="AU188" s="191" t="s">
        <v>85</v>
      </c>
      <c r="AV188" s="12" t="s">
        <v>85</v>
      </c>
      <c r="AW188" s="12" t="s">
        <v>37</v>
      </c>
      <c r="AX188" s="12" t="s">
        <v>83</v>
      </c>
      <c r="AY188" s="191" t="s">
        <v>215</v>
      </c>
    </row>
    <row r="189" spans="1:65" s="2" customFormat="1" ht="24" x14ac:dyDescent="0.2">
      <c r="A189" s="34"/>
      <c r="B189" s="35"/>
      <c r="C189" s="208" t="s">
        <v>441</v>
      </c>
      <c r="D189" s="208" t="s">
        <v>366</v>
      </c>
      <c r="E189" s="209" t="s">
        <v>480</v>
      </c>
      <c r="F189" s="210" t="s">
        <v>481</v>
      </c>
      <c r="G189" s="211" t="s">
        <v>353</v>
      </c>
      <c r="H189" s="212">
        <v>0.57199999999999995</v>
      </c>
      <c r="I189" s="213"/>
      <c r="J189" s="214">
        <f>ROUND(I189*H189,2)</f>
        <v>0</v>
      </c>
      <c r="K189" s="210" t="s">
        <v>213</v>
      </c>
      <c r="L189" s="39"/>
      <c r="M189" s="215" t="s">
        <v>35</v>
      </c>
      <c r="N189" s="216" t="s">
        <v>47</v>
      </c>
      <c r="O189" s="64"/>
      <c r="P189" s="172">
        <f>O189*H189</f>
        <v>0</v>
      </c>
      <c r="Q189" s="172">
        <v>0</v>
      </c>
      <c r="R189" s="172">
        <f>Q189*H189</f>
        <v>0</v>
      </c>
      <c r="S189" s="172">
        <v>0</v>
      </c>
      <c r="T189" s="173">
        <f>S189*H189</f>
        <v>0</v>
      </c>
      <c r="U189" s="34"/>
      <c r="V189" s="34"/>
      <c r="W189" s="34"/>
      <c r="X189" s="34"/>
      <c r="Y189" s="34"/>
      <c r="Z189" s="34"/>
      <c r="AA189" s="34"/>
      <c r="AB189" s="34"/>
      <c r="AC189" s="34"/>
      <c r="AD189" s="34"/>
      <c r="AE189" s="34"/>
      <c r="AR189" s="174" t="s">
        <v>216</v>
      </c>
      <c r="AT189" s="174" t="s">
        <v>366</v>
      </c>
      <c r="AU189" s="174" t="s">
        <v>85</v>
      </c>
      <c r="AY189" s="17" t="s">
        <v>215</v>
      </c>
      <c r="BE189" s="175">
        <f>IF(N189="základní",J189,0)</f>
        <v>0</v>
      </c>
      <c r="BF189" s="175">
        <f>IF(N189="snížená",J189,0)</f>
        <v>0</v>
      </c>
      <c r="BG189" s="175">
        <f>IF(N189="zákl. přenesená",J189,0)</f>
        <v>0</v>
      </c>
      <c r="BH189" s="175">
        <f>IF(N189="sníž. přenesená",J189,0)</f>
        <v>0</v>
      </c>
      <c r="BI189" s="175">
        <f>IF(N189="nulová",J189,0)</f>
        <v>0</v>
      </c>
      <c r="BJ189" s="17" t="s">
        <v>83</v>
      </c>
      <c r="BK189" s="175">
        <f>ROUND(I189*H189,2)</f>
        <v>0</v>
      </c>
      <c r="BL189" s="17" t="s">
        <v>216</v>
      </c>
      <c r="BM189" s="174" t="s">
        <v>482</v>
      </c>
    </row>
    <row r="190" spans="1:65" s="12" customFormat="1" x14ac:dyDescent="0.2">
      <c r="B190" s="181"/>
      <c r="C190" s="182"/>
      <c r="D190" s="176" t="s">
        <v>220</v>
      </c>
      <c r="E190" s="183" t="s">
        <v>35</v>
      </c>
      <c r="F190" s="184" t="s">
        <v>733</v>
      </c>
      <c r="G190" s="182"/>
      <c r="H190" s="185">
        <v>0.57199999999999995</v>
      </c>
      <c r="I190" s="186"/>
      <c r="J190" s="182"/>
      <c r="K190" s="182"/>
      <c r="L190" s="187"/>
      <c r="M190" s="188"/>
      <c r="N190" s="189"/>
      <c r="O190" s="189"/>
      <c r="P190" s="189"/>
      <c r="Q190" s="189"/>
      <c r="R190" s="189"/>
      <c r="S190" s="189"/>
      <c r="T190" s="190"/>
      <c r="AT190" s="191" t="s">
        <v>220</v>
      </c>
      <c r="AU190" s="191" t="s">
        <v>85</v>
      </c>
      <c r="AV190" s="12" t="s">
        <v>85</v>
      </c>
      <c r="AW190" s="12" t="s">
        <v>37</v>
      </c>
      <c r="AX190" s="12" t="s">
        <v>83</v>
      </c>
      <c r="AY190" s="191" t="s">
        <v>215</v>
      </c>
    </row>
    <row r="191" spans="1:65" s="2" customFormat="1" ht="24" x14ac:dyDescent="0.2">
      <c r="A191" s="34"/>
      <c r="B191" s="35"/>
      <c r="C191" s="208" t="s">
        <v>446</v>
      </c>
      <c r="D191" s="208" t="s">
        <v>366</v>
      </c>
      <c r="E191" s="209" t="s">
        <v>485</v>
      </c>
      <c r="F191" s="210" t="s">
        <v>486</v>
      </c>
      <c r="G191" s="211" t="s">
        <v>353</v>
      </c>
      <c r="H191" s="212">
        <v>12.539</v>
      </c>
      <c r="I191" s="213"/>
      <c r="J191" s="214">
        <f>ROUND(I191*H191,2)</f>
        <v>0</v>
      </c>
      <c r="K191" s="210" t="s">
        <v>213</v>
      </c>
      <c r="L191" s="39"/>
      <c r="M191" s="215" t="s">
        <v>35</v>
      </c>
      <c r="N191" s="216" t="s">
        <v>47</v>
      </c>
      <c r="O191" s="64"/>
      <c r="P191" s="172">
        <f>O191*H191</f>
        <v>0</v>
      </c>
      <c r="Q191" s="172">
        <v>0</v>
      </c>
      <c r="R191" s="172">
        <f>Q191*H191</f>
        <v>0</v>
      </c>
      <c r="S191" s="172">
        <v>0</v>
      </c>
      <c r="T191" s="173">
        <f>S191*H191</f>
        <v>0</v>
      </c>
      <c r="U191" s="34"/>
      <c r="V191" s="34"/>
      <c r="W191" s="34"/>
      <c r="X191" s="34"/>
      <c r="Y191" s="34"/>
      <c r="Z191" s="34"/>
      <c r="AA191" s="34"/>
      <c r="AB191" s="34"/>
      <c r="AC191" s="34"/>
      <c r="AD191" s="34"/>
      <c r="AE191" s="34"/>
      <c r="AR191" s="174" t="s">
        <v>216</v>
      </c>
      <c r="AT191" s="174" t="s">
        <v>366</v>
      </c>
      <c r="AU191" s="174" t="s">
        <v>85</v>
      </c>
      <c r="AY191" s="17" t="s">
        <v>215</v>
      </c>
      <c r="BE191" s="175">
        <f>IF(N191="základní",J191,0)</f>
        <v>0</v>
      </c>
      <c r="BF191" s="175">
        <f>IF(N191="snížená",J191,0)</f>
        <v>0</v>
      </c>
      <c r="BG191" s="175">
        <f>IF(N191="zákl. přenesená",J191,0)</f>
        <v>0</v>
      </c>
      <c r="BH191" s="175">
        <f>IF(N191="sníž. přenesená",J191,0)</f>
        <v>0</v>
      </c>
      <c r="BI191" s="175">
        <f>IF(N191="nulová",J191,0)</f>
        <v>0</v>
      </c>
      <c r="BJ191" s="17" t="s">
        <v>83</v>
      </c>
      <c r="BK191" s="175">
        <f>ROUND(I191*H191,2)</f>
        <v>0</v>
      </c>
      <c r="BL191" s="17" t="s">
        <v>216</v>
      </c>
      <c r="BM191" s="174" t="s">
        <v>487</v>
      </c>
    </row>
    <row r="192" spans="1:65" s="2" customFormat="1" ht="19.5" x14ac:dyDescent="0.2">
      <c r="A192" s="34"/>
      <c r="B192" s="35"/>
      <c r="C192" s="36"/>
      <c r="D192" s="176" t="s">
        <v>218</v>
      </c>
      <c r="E192" s="36"/>
      <c r="F192" s="177" t="s">
        <v>488</v>
      </c>
      <c r="G192" s="36"/>
      <c r="H192" s="36"/>
      <c r="I192" s="178"/>
      <c r="J192" s="36"/>
      <c r="K192" s="36"/>
      <c r="L192" s="39"/>
      <c r="M192" s="179"/>
      <c r="N192" s="180"/>
      <c r="O192" s="64"/>
      <c r="P192" s="64"/>
      <c r="Q192" s="64"/>
      <c r="R192" s="64"/>
      <c r="S192" s="64"/>
      <c r="T192" s="65"/>
      <c r="U192" s="34"/>
      <c r="V192" s="34"/>
      <c r="W192" s="34"/>
      <c r="X192" s="34"/>
      <c r="Y192" s="34"/>
      <c r="Z192" s="34"/>
      <c r="AA192" s="34"/>
      <c r="AB192" s="34"/>
      <c r="AC192" s="34"/>
      <c r="AD192" s="34"/>
      <c r="AE192" s="34"/>
      <c r="AT192" s="17" t="s">
        <v>218</v>
      </c>
      <c r="AU192" s="17" t="s">
        <v>85</v>
      </c>
    </row>
    <row r="193" spans="1:65" s="12" customFormat="1" x14ac:dyDescent="0.2">
      <c r="B193" s="181"/>
      <c r="C193" s="182"/>
      <c r="D193" s="176" t="s">
        <v>220</v>
      </c>
      <c r="E193" s="183" t="s">
        <v>35</v>
      </c>
      <c r="F193" s="184" t="s">
        <v>734</v>
      </c>
      <c r="G193" s="182"/>
      <c r="H193" s="185">
        <v>12.539</v>
      </c>
      <c r="I193" s="186"/>
      <c r="J193" s="182"/>
      <c r="K193" s="182"/>
      <c r="L193" s="187"/>
      <c r="M193" s="188"/>
      <c r="N193" s="189"/>
      <c r="O193" s="189"/>
      <c r="P193" s="189"/>
      <c r="Q193" s="189"/>
      <c r="R193" s="189"/>
      <c r="S193" s="189"/>
      <c r="T193" s="190"/>
      <c r="AT193" s="191" t="s">
        <v>220</v>
      </c>
      <c r="AU193" s="191" t="s">
        <v>85</v>
      </c>
      <c r="AV193" s="12" t="s">
        <v>85</v>
      </c>
      <c r="AW193" s="12" t="s">
        <v>37</v>
      </c>
      <c r="AX193" s="12" t="s">
        <v>83</v>
      </c>
      <c r="AY193" s="191" t="s">
        <v>215</v>
      </c>
    </row>
    <row r="194" spans="1:65" s="13" customFormat="1" ht="25.9" customHeight="1" x14ac:dyDescent="0.2">
      <c r="B194" s="192"/>
      <c r="C194" s="193"/>
      <c r="D194" s="194" t="s">
        <v>75</v>
      </c>
      <c r="E194" s="195" t="s">
        <v>490</v>
      </c>
      <c r="F194" s="195" t="s">
        <v>491</v>
      </c>
      <c r="G194" s="193"/>
      <c r="H194" s="193"/>
      <c r="I194" s="196"/>
      <c r="J194" s="197">
        <f>BK194</f>
        <v>0</v>
      </c>
      <c r="K194" s="193"/>
      <c r="L194" s="198"/>
      <c r="M194" s="199"/>
      <c r="N194" s="200"/>
      <c r="O194" s="200"/>
      <c r="P194" s="201">
        <f>SUM(P195:P252)</f>
        <v>0</v>
      </c>
      <c r="Q194" s="200"/>
      <c r="R194" s="201">
        <f>SUM(R195:R252)</f>
        <v>0</v>
      </c>
      <c r="S194" s="200"/>
      <c r="T194" s="202">
        <f>SUM(T195:T252)</f>
        <v>0</v>
      </c>
      <c r="AR194" s="203" t="s">
        <v>216</v>
      </c>
      <c r="AT194" s="204" t="s">
        <v>75</v>
      </c>
      <c r="AU194" s="204" t="s">
        <v>76</v>
      </c>
      <c r="AY194" s="203" t="s">
        <v>215</v>
      </c>
      <c r="BK194" s="205">
        <f>SUM(BK195:BK252)</f>
        <v>0</v>
      </c>
    </row>
    <row r="195" spans="1:65" s="2" customFormat="1" ht="16.5" customHeight="1" x14ac:dyDescent="0.2">
      <c r="A195" s="34"/>
      <c r="B195" s="35"/>
      <c r="C195" s="208" t="s">
        <v>450</v>
      </c>
      <c r="D195" s="208" t="s">
        <v>366</v>
      </c>
      <c r="E195" s="209" t="s">
        <v>493</v>
      </c>
      <c r="F195" s="210" t="s">
        <v>494</v>
      </c>
      <c r="G195" s="211" t="s">
        <v>212</v>
      </c>
      <c r="H195" s="212">
        <v>1</v>
      </c>
      <c r="I195" s="213"/>
      <c r="J195" s="214">
        <f t="shared" ref="J195:J205" si="0">ROUND(I195*H195,2)</f>
        <v>0</v>
      </c>
      <c r="K195" s="210" t="s">
        <v>213</v>
      </c>
      <c r="L195" s="39"/>
      <c r="M195" s="215" t="s">
        <v>35</v>
      </c>
      <c r="N195" s="216" t="s">
        <v>47</v>
      </c>
      <c r="O195" s="64"/>
      <c r="P195" s="172">
        <f t="shared" ref="P195:P205" si="1">O195*H195</f>
        <v>0</v>
      </c>
      <c r="Q195" s="172">
        <v>0</v>
      </c>
      <c r="R195" s="172">
        <f t="shared" ref="R195:R205" si="2">Q195*H195</f>
        <v>0</v>
      </c>
      <c r="S195" s="172">
        <v>0</v>
      </c>
      <c r="T195" s="173">
        <f t="shared" ref="T195:T205" si="3">S195*H195</f>
        <v>0</v>
      </c>
      <c r="U195" s="34"/>
      <c r="V195" s="34"/>
      <c r="W195" s="34"/>
      <c r="X195" s="34"/>
      <c r="Y195" s="34"/>
      <c r="Z195" s="34"/>
      <c r="AA195" s="34"/>
      <c r="AB195" s="34"/>
      <c r="AC195" s="34"/>
      <c r="AD195" s="34"/>
      <c r="AE195" s="34"/>
      <c r="AR195" s="174" t="s">
        <v>369</v>
      </c>
      <c r="AT195" s="174" t="s">
        <v>366</v>
      </c>
      <c r="AU195" s="174" t="s">
        <v>83</v>
      </c>
      <c r="AY195" s="17" t="s">
        <v>215</v>
      </c>
      <c r="BE195" s="175">
        <f t="shared" ref="BE195:BE205" si="4">IF(N195="základní",J195,0)</f>
        <v>0</v>
      </c>
      <c r="BF195" s="175">
        <f t="shared" ref="BF195:BF205" si="5">IF(N195="snížená",J195,0)</f>
        <v>0</v>
      </c>
      <c r="BG195" s="175">
        <f t="shared" ref="BG195:BG205" si="6">IF(N195="zákl. přenesená",J195,0)</f>
        <v>0</v>
      </c>
      <c r="BH195" s="175">
        <f t="shared" ref="BH195:BH205" si="7">IF(N195="sníž. přenesená",J195,0)</f>
        <v>0</v>
      </c>
      <c r="BI195" s="175">
        <f t="shared" ref="BI195:BI205" si="8">IF(N195="nulová",J195,0)</f>
        <v>0</v>
      </c>
      <c r="BJ195" s="17" t="s">
        <v>83</v>
      </c>
      <c r="BK195" s="175">
        <f t="shared" ref="BK195:BK205" si="9">ROUND(I195*H195,2)</f>
        <v>0</v>
      </c>
      <c r="BL195" s="17" t="s">
        <v>369</v>
      </c>
      <c r="BM195" s="174" t="s">
        <v>495</v>
      </c>
    </row>
    <row r="196" spans="1:65" s="2" customFormat="1" ht="24" x14ac:dyDescent="0.2">
      <c r="A196" s="34"/>
      <c r="B196" s="35"/>
      <c r="C196" s="208" t="s">
        <v>455</v>
      </c>
      <c r="D196" s="208" t="s">
        <v>366</v>
      </c>
      <c r="E196" s="209" t="s">
        <v>497</v>
      </c>
      <c r="F196" s="210" t="s">
        <v>498</v>
      </c>
      <c r="G196" s="211" t="s">
        <v>212</v>
      </c>
      <c r="H196" s="212">
        <v>1</v>
      </c>
      <c r="I196" s="213"/>
      <c r="J196" s="214">
        <f t="shared" si="0"/>
        <v>0</v>
      </c>
      <c r="K196" s="210" t="s">
        <v>213</v>
      </c>
      <c r="L196" s="39"/>
      <c r="M196" s="215" t="s">
        <v>35</v>
      </c>
      <c r="N196" s="216" t="s">
        <v>47</v>
      </c>
      <c r="O196" s="64"/>
      <c r="P196" s="172">
        <f t="shared" si="1"/>
        <v>0</v>
      </c>
      <c r="Q196" s="172">
        <v>0</v>
      </c>
      <c r="R196" s="172">
        <f t="shared" si="2"/>
        <v>0</v>
      </c>
      <c r="S196" s="172">
        <v>0</v>
      </c>
      <c r="T196" s="173">
        <f t="shared" si="3"/>
        <v>0</v>
      </c>
      <c r="U196" s="34"/>
      <c r="V196" s="34"/>
      <c r="W196" s="34"/>
      <c r="X196" s="34"/>
      <c r="Y196" s="34"/>
      <c r="Z196" s="34"/>
      <c r="AA196" s="34"/>
      <c r="AB196" s="34"/>
      <c r="AC196" s="34"/>
      <c r="AD196" s="34"/>
      <c r="AE196" s="34"/>
      <c r="AR196" s="174" t="s">
        <v>369</v>
      </c>
      <c r="AT196" s="174" t="s">
        <v>366</v>
      </c>
      <c r="AU196" s="174" t="s">
        <v>83</v>
      </c>
      <c r="AY196" s="17" t="s">
        <v>215</v>
      </c>
      <c r="BE196" s="175">
        <f t="shared" si="4"/>
        <v>0</v>
      </c>
      <c r="BF196" s="175">
        <f t="shared" si="5"/>
        <v>0</v>
      </c>
      <c r="BG196" s="175">
        <f t="shared" si="6"/>
        <v>0</v>
      </c>
      <c r="BH196" s="175">
        <f t="shared" si="7"/>
        <v>0</v>
      </c>
      <c r="BI196" s="175">
        <f t="shared" si="8"/>
        <v>0</v>
      </c>
      <c r="BJ196" s="17" t="s">
        <v>83</v>
      </c>
      <c r="BK196" s="175">
        <f t="shared" si="9"/>
        <v>0</v>
      </c>
      <c r="BL196" s="17" t="s">
        <v>369</v>
      </c>
      <c r="BM196" s="174" t="s">
        <v>499</v>
      </c>
    </row>
    <row r="197" spans="1:65" s="2" customFormat="1" ht="16.5" customHeight="1" x14ac:dyDescent="0.2">
      <c r="A197" s="34"/>
      <c r="B197" s="35"/>
      <c r="C197" s="208" t="s">
        <v>459</v>
      </c>
      <c r="D197" s="208" t="s">
        <v>366</v>
      </c>
      <c r="E197" s="209" t="s">
        <v>501</v>
      </c>
      <c r="F197" s="210" t="s">
        <v>502</v>
      </c>
      <c r="G197" s="211" t="s">
        <v>212</v>
      </c>
      <c r="H197" s="212">
        <v>1</v>
      </c>
      <c r="I197" s="213"/>
      <c r="J197" s="214">
        <f t="shared" si="0"/>
        <v>0</v>
      </c>
      <c r="K197" s="210" t="s">
        <v>213</v>
      </c>
      <c r="L197" s="39"/>
      <c r="M197" s="215" t="s">
        <v>35</v>
      </c>
      <c r="N197" s="216" t="s">
        <v>47</v>
      </c>
      <c r="O197" s="64"/>
      <c r="P197" s="172">
        <f t="shared" si="1"/>
        <v>0</v>
      </c>
      <c r="Q197" s="172">
        <v>0</v>
      </c>
      <c r="R197" s="172">
        <f t="shared" si="2"/>
        <v>0</v>
      </c>
      <c r="S197" s="172">
        <v>0</v>
      </c>
      <c r="T197" s="173">
        <f t="shared" si="3"/>
        <v>0</v>
      </c>
      <c r="U197" s="34"/>
      <c r="V197" s="34"/>
      <c r="W197" s="34"/>
      <c r="X197" s="34"/>
      <c r="Y197" s="34"/>
      <c r="Z197" s="34"/>
      <c r="AA197" s="34"/>
      <c r="AB197" s="34"/>
      <c r="AC197" s="34"/>
      <c r="AD197" s="34"/>
      <c r="AE197" s="34"/>
      <c r="AR197" s="174" t="s">
        <v>369</v>
      </c>
      <c r="AT197" s="174" t="s">
        <v>366</v>
      </c>
      <c r="AU197" s="174" t="s">
        <v>83</v>
      </c>
      <c r="AY197" s="17" t="s">
        <v>215</v>
      </c>
      <c r="BE197" s="175">
        <f t="shared" si="4"/>
        <v>0</v>
      </c>
      <c r="BF197" s="175">
        <f t="shared" si="5"/>
        <v>0</v>
      </c>
      <c r="BG197" s="175">
        <f t="shared" si="6"/>
        <v>0</v>
      </c>
      <c r="BH197" s="175">
        <f t="shared" si="7"/>
        <v>0</v>
      </c>
      <c r="BI197" s="175">
        <f t="shared" si="8"/>
        <v>0</v>
      </c>
      <c r="BJ197" s="17" t="s">
        <v>83</v>
      </c>
      <c r="BK197" s="175">
        <f t="shared" si="9"/>
        <v>0</v>
      </c>
      <c r="BL197" s="17" t="s">
        <v>369</v>
      </c>
      <c r="BM197" s="174" t="s">
        <v>503</v>
      </c>
    </row>
    <row r="198" spans="1:65" s="2" customFormat="1" ht="16.5" customHeight="1" x14ac:dyDescent="0.2">
      <c r="A198" s="34"/>
      <c r="B198" s="35"/>
      <c r="C198" s="208" t="s">
        <v>465</v>
      </c>
      <c r="D198" s="208" t="s">
        <v>366</v>
      </c>
      <c r="E198" s="209" t="s">
        <v>505</v>
      </c>
      <c r="F198" s="210" t="s">
        <v>506</v>
      </c>
      <c r="G198" s="211" t="s">
        <v>212</v>
      </c>
      <c r="H198" s="212">
        <v>1</v>
      </c>
      <c r="I198" s="213"/>
      <c r="J198" s="214">
        <f t="shared" si="0"/>
        <v>0</v>
      </c>
      <c r="K198" s="210" t="s">
        <v>213</v>
      </c>
      <c r="L198" s="39"/>
      <c r="M198" s="215" t="s">
        <v>35</v>
      </c>
      <c r="N198" s="216" t="s">
        <v>47</v>
      </c>
      <c r="O198" s="64"/>
      <c r="P198" s="172">
        <f t="shared" si="1"/>
        <v>0</v>
      </c>
      <c r="Q198" s="172">
        <v>0</v>
      </c>
      <c r="R198" s="172">
        <f t="shared" si="2"/>
        <v>0</v>
      </c>
      <c r="S198" s="172">
        <v>0</v>
      </c>
      <c r="T198" s="173">
        <f t="shared" si="3"/>
        <v>0</v>
      </c>
      <c r="U198" s="34"/>
      <c r="V198" s="34"/>
      <c r="W198" s="34"/>
      <c r="X198" s="34"/>
      <c r="Y198" s="34"/>
      <c r="Z198" s="34"/>
      <c r="AA198" s="34"/>
      <c r="AB198" s="34"/>
      <c r="AC198" s="34"/>
      <c r="AD198" s="34"/>
      <c r="AE198" s="34"/>
      <c r="AR198" s="174" t="s">
        <v>369</v>
      </c>
      <c r="AT198" s="174" t="s">
        <v>366</v>
      </c>
      <c r="AU198" s="174" t="s">
        <v>83</v>
      </c>
      <c r="AY198" s="17" t="s">
        <v>215</v>
      </c>
      <c r="BE198" s="175">
        <f t="shared" si="4"/>
        <v>0</v>
      </c>
      <c r="BF198" s="175">
        <f t="shared" si="5"/>
        <v>0</v>
      </c>
      <c r="BG198" s="175">
        <f t="shared" si="6"/>
        <v>0</v>
      </c>
      <c r="BH198" s="175">
        <f t="shared" si="7"/>
        <v>0</v>
      </c>
      <c r="BI198" s="175">
        <f t="shared" si="8"/>
        <v>0</v>
      </c>
      <c r="BJ198" s="17" t="s">
        <v>83</v>
      </c>
      <c r="BK198" s="175">
        <f t="shared" si="9"/>
        <v>0</v>
      </c>
      <c r="BL198" s="17" t="s">
        <v>369</v>
      </c>
      <c r="BM198" s="174" t="s">
        <v>507</v>
      </c>
    </row>
    <row r="199" spans="1:65" s="2" customFormat="1" ht="16.5" customHeight="1" x14ac:dyDescent="0.2">
      <c r="A199" s="34"/>
      <c r="B199" s="35"/>
      <c r="C199" s="208" t="s">
        <v>470</v>
      </c>
      <c r="D199" s="208" t="s">
        <v>366</v>
      </c>
      <c r="E199" s="209" t="s">
        <v>509</v>
      </c>
      <c r="F199" s="210" t="s">
        <v>510</v>
      </c>
      <c r="G199" s="211" t="s">
        <v>212</v>
      </c>
      <c r="H199" s="212">
        <v>1</v>
      </c>
      <c r="I199" s="213"/>
      <c r="J199" s="214">
        <f t="shared" si="0"/>
        <v>0</v>
      </c>
      <c r="K199" s="210" t="s">
        <v>213</v>
      </c>
      <c r="L199" s="39"/>
      <c r="M199" s="215" t="s">
        <v>35</v>
      </c>
      <c r="N199" s="216" t="s">
        <v>47</v>
      </c>
      <c r="O199" s="64"/>
      <c r="P199" s="172">
        <f t="shared" si="1"/>
        <v>0</v>
      </c>
      <c r="Q199" s="172">
        <v>0</v>
      </c>
      <c r="R199" s="172">
        <f t="shared" si="2"/>
        <v>0</v>
      </c>
      <c r="S199" s="172">
        <v>0</v>
      </c>
      <c r="T199" s="173">
        <f t="shared" si="3"/>
        <v>0</v>
      </c>
      <c r="U199" s="34"/>
      <c r="V199" s="34"/>
      <c r="W199" s="34"/>
      <c r="X199" s="34"/>
      <c r="Y199" s="34"/>
      <c r="Z199" s="34"/>
      <c r="AA199" s="34"/>
      <c r="AB199" s="34"/>
      <c r="AC199" s="34"/>
      <c r="AD199" s="34"/>
      <c r="AE199" s="34"/>
      <c r="AR199" s="174" t="s">
        <v>369</v>
      </c>
      <c r="AT199" s="174" t="s">
        <v>366</v>
      </c>
      <c r="AU199" s="174" t="s">
        <v>83</v>
      </c>
      <c r="AY199" s="17" t="s">
        <v>215</v>
      </c>
      <c r="BE199" s="175">
        <f t="shared" si="4"/>
        <v>0</v>
      </c>
      <c r="BF199" s="175">
        <f t="shared" si="5"/>
        <v>0</v>
      </c>
      <c r="BG199" s="175">
        <f t="shared" si="6"/>
        <v>0</v>
      </c>
      <c r="BH199" s="175">
        <f t="shared" si="7"/>
        <v>0</v>
      </c>
      <c r="BI199" s="175">
        <f t="shared" si="8"/>
        <v>0</v>
      </c>
      <c r="BJ199" s="17" t="s">
        <v>83</v>
      </c>
      <c r="BK199" s="175">
        <f t="shared" si="9"/>
        <v>0</v>
      </c>
      <c r="BL199" s="17" t="s">
        <v>369</v>
      </c>
      <c r="BM199" s="174" t="s">
        <v>511</v>
      </c>
    </row>
    <row r="200" spans="1:65" s="2" customFormat="1" ht="16.5" customHeight="1" x14ac:dyDescent="0.2">
      <c r="A200" s="34"/>
      <c r="B200" s="35"/>
      <c r="C200" s="208" t="s">
        <v>475</v>
      </c>
      <c r="D200" s="208" t="s">
        <v>366</v>
      </c>
      <c r="E200" s="209" t="s">
        <v>513</v>
      </c>
      <c r="F200" s="210" t="s">
        <v>514</v>
      </c>
      <c r="G200" s="211" t="s">
        <v>212</v>
      </c>
      <c r="H200" s="212">
        <v>1</v>
      </c>
      <c r="I200" s="213"/>
      <c r="J200" s="214">
        <f t="shared" si="0"/>
        <v>0</v>
      </c>
      <c r="K200" s="210" t="s">
        <v>213</v>
      </c>
      <c r="L200" s="39"/>
      <c r="M200" s="215" t="s">
        <v>35</v>
      </c>
      <c r="N200" s="216" t="s">
        <v>47</v>
      </c>
      <c r="O200" s="64"/>
      <c r="P200" s="172">
        <f t="shared" si="1"/>
        <v>0</v>
      </c>
      <c r="Q200" s="172">
        <v>0</v>
      </c>
      <c r="R200" s="172">
        <f t="shared" si="2"/>
        <v>0</v>
      </c>
      <c r="S200" s="172">
        <v>0</v>
      </c>
      <c r="T200" s="173">
        <f t="shared" si="3"/>
        <v>0</v>
      </c>
      <c r="U200" s="34"/>
      <c r="V200" s="34"/>
      <c r="W200" s="34"/>
      <c r="X200" s="34"/>
      <c r="Y200" s="34"/>
      <c r="Z200" s="34"/>
      <c r="AA200" s="34"/>
      <c r="AB200" s="34"/>
      <c r="AC200" s="34"/>
      <c r="AD200" s="34"/>
      <c r="AE200" s="34"/>
      <c r="AR200" s="174" t="s">
        <v>369</v>
      </c>
      <c r="AT200" s="174" t="s">
        <v>366</v>
      </c>
      <c r="AU200" s="174" t="s">
        <v>83</v>
      </c>
      <c r="AY200" s="17" t="s">
        <v>215</v>
      </c>
      <c r="BE200" s="175">
        <f t="shared" si="4"/>
        <v>0</v>
      </c>
      <c r="BF200" s="175">
        <f t="shared" si="5"/>
        <v>0</v>
      </c>
      <c r="BG200" s="175">
        <f t="shared" si="6"/>
        <v>0</v>
      </c>
      <c r="BH200" s="175">
        <f t="shared" si="7"/>
        <v>0</v>
      </c>
      <c r="BI200" s="175">
        <f t="shared" si="8"/>
        <v>0</v>
      </c>
      <c r="BJ200" s="17" t="s">
        <v>83</v>
      </c>
      <c r="BK200" s="175">
        <f t="shared" si="9"/>
        <v>0</v>
      </c>
      <c r="BL200" s="17" t="s">
        <v>369</v>
      </c>
      <c r="BM200" s="174" t="s">
        <v>515</v>
      </c>
    </row>
    <row r="201" spans="1:65" s="2" customFormat="1" ht="16.5" customHeight="1" x14ac:dyDescent="0.2">
      <c r="A201" s="34"/>
      <c r="B201" s="35"/>
      <c r="C201" s="208" t="s">
        <v>479</v>
      </c>
      <c r="D201" s="208" t="s">
        <v>366</v>
      </c>
      <c r="E201" s="209" t="s">
        <v>517</v>
      </c>
      <c r="F201" s="210" t="s">
        <v>518</v>
      </c>
      <c r="G201" s="211" t="s">
        <v>212</v>
      </c>
      <c r="H201" s="212">
        <v>1</v>
      </c>
      <c r="I201" s="213"/>
      <c r="J201" s="214">
        <f t="shared" si="0"/>
        <v>0</v>
      </c>
      <c r="K201" s="210" t="s">
        <v>213</v>
      </c>
      <c r="L201" s="39"/>
      <c r="M201" s="215" t="s">
        <v>35</v>
      </c>
      <c r="N201" s="216" t="s">
        <v>47</v>
      </c>
      <c r="O201" s="64"/>
      <c r="P201" s="172">
        <f t="shared" si="1"/>
        <v>0</v>
      </c>
      <c r="Q201" s="172">
        <v>0</v>
      </c>
      <c r="R201" s="172">
        <f t="shared" si="2"/>
        <v>0</v>
      </c>
      <c r="S201" s="172">
        <v>0</v>
      </c>
      <c r="T201" s="173">
        <f t="shared" si="3"/>
        <v>0</v>
      </c>
      <c r="U201" s="34"/>
      <c r="V201" s="34"/>
      <c r="W201" s="34"/>
      <c r="X201" s="34"/>
      <c r="Y201" s="34"/>
      <c r="Z201" s="34"/>
      <c r="AA201" s="34"/>
      <c r="AB201" s="34"/>
      <c r="AC201" s="34"/>
      <c r="AD201" s="34"/>
      <c r="AE201" s="34"/>
      <c r="AR201" s="174" t="s">
        <v>369</v>
      </c>
      <c r="AT201" s="174" t="s">
        <v>366</v>
      </c>
      <c r="AU201" s="174" t="s">
        <v>83</v>
      </c>
      <c r="AY201" s="17" t="s">
        <v>215</v>
      </c>
      <c r="BE201" s="175">
        <f t="shared" si="4"/>
        <v>0</v>
      </c>
      <c r="BF201" s="175">
        <f t="shared" si="5"/>
        <v>0</v>
      </c>
      <c r="BG201" s="175">
        <f t="shared" si="6"/>
        <v>0</v>
      </c>
      <c r="BH201" s="175">
        <f t="shared" si="7"/>
        <v>0</v>
      </c>
      <c r="BI201" s="175">
        <f t="shared" si="8"/>
        <v>0</v>
      </c>
      <c r="BJ201" s="17" t="s">
        <v>83</v>
      </c>
      <c r="BK201" s="175">
        <f t="shared" si="9"/>
        <v>0</v>
      </c>
      <c r="BL201" s="17" t="s">
        <v>369</v>
      </c>
      <c r="BM201" s="174" t="s">
        <v>519</v>
      </c>
    </row>
    <row r="202" spans="1:65" s="2" customFormat="1" ht="16.5" customHeight="1" x14ac:dyDescent="0.2">
      <c r="A202" s="34"/>
      <c r="B202" s="35"/>
      <c r="C202" s="208" t="s">
        <v>484</v>
      </c>
      <c r="D202" s="208" t="s">
        <v>366</v>
      </c>
      <c r="E202" s="209" t="s">
        <v>521</v>
      </c>
      <c r="F202" s="210" t="s">
        <v>522</v>
      </c>
      <c r="G202" s="211" t="s">
        <v>212</v>
      </c>
      <c r="H202" s="212">
        <v>1</v>
      </c>
      <c r="I202" s="213"/>
      <c r="J202" s="214">
        <f t="shared" si="0"/>
        <v>0</v>
      </c>
      <c r="K202" s="210" t="s">
        <v>213</v>
      </c>
      <c r="L202" s="39"/>
      <c r="M202" s="215" t="s">
        <v>35</v>
      </c>
      <c r="N202" s="216" t="s">
        <v>47</v>
      </c>
      <c r="O202" s="64"/>
      <c r="P202" s="172">
        <f t="shared" si="1"/>
        <v>0</v>
      </c>
      <c r="Q202" s="172">
        <v>0</v>
      </c>
      <c r="R202" s="172">
        <f t="shared" si="2"/>
        <v>0</v>
      </c>
      <c r="S202" s="172">
        <v>0</v>
      </c>
      <c r="T202" s="173">
        <f t="shared" si="3"/>
        <v>0</v>
      </c>
      <c r="U202" s="34"/>
      <c r="V202" s="34"/>
      <c r="W202" s="34"/>
      <c r="X202" s="34"/>
      <c r="Y202" s="34"/>
      <c r="Z202" s="34"/>
      <c r="AA202" s="34"/>
      <c r="AB202" s="34"/>
      <c r="AC202" s="34"/>
      <c r="AD202" s="34"/>
      <c r="AE202" s="34"/>
      <c r="AR202" s="174" t="s">
        <v>369</v>
      </c>
      <c r="AT202" s="174" t="s">
        <v>366</v>
      </c>
      <c r="AU202" s="174" t="s">
        <v>83</v>
      </c>
      <c r="AY202" s="17" t="s">
        <v>215</v>
      </c>
      <c r="BE202" s="175">
        <f t="shared" si="4"/>
        <v>0</v>
      </c>
      <c r="BF202" s="175">
        <f t="shared" si="5"/>
        <v>0</v>
      </c>
      <c r="BG202" s="175">
        <f t="shared" si="6"/>
        <v>0</v>
      </c>
      <c r="BH202" s="175">
        <f t="shared" si="7"/>
        <v>0</v>
      </c>
      <c r="BI202" s="175">
        <f t="shared" si="8"/>
        <v>0</v>
      </c>
      <c r="BJ202" s="17" t="s">
        <v>83</v>
      </c>
      <c r="BK202" s="175">
        <f t="shared" si="9"/>
        <v>0</v>
      </c>
      <c r="BL202" s="17" t="s">
        <v>369</v>
      </c>
      <c r="BM202" s="174" t="s">
        <v>523</v>
      </c>
    </row>
    <row r="203" spans="1:65" s="2" customFormat="1" ht="16.5" customHeight="1" x14ac:dyDescent="0.2">
      <c r="A203" s="34"/>
      <c r="B203" s="35"/>
      <c r="C203" s="208" t="s">
        <v>492</v>
      </c>
      <c r="D203" s="208" t="s">
        <v>366</v>
      </c>
      <c r="E203" s="209" t="s">
        <v>525</v>
      </c>
      <c r="F203" s="210" t="s">
        <v>526</v>
      </c>
      <c r="G203" s="211" t="s">
        <v>212</v>
      </c>
      <c r="H203" s="212">
        <v>1</v>
      </c>
      <c r="I203" s="213"/>
      <c r="J203" s="214">
        <f t="shared" si="0"/>
        <v>0</v>
      </c>
      <c r="K203" s="210" t="s">
        <v>213</v>
      </c>
      <c r="L203" s="39"/>
      <c r="M203" s="215" t="s">
        <v>35</v>
      </c>
      <c r="N203" s="216" t="s">
        <v>47</v>
      </c>
      <c r="O203" s="64"/>
      <c r="P203" s="172">
        <f t="shared" si="1"/>
        <v>0</v>
      </c>
      <c r="Q203" s="172">
        <v>0</v>
      </c>
      <c r="R203" s="172">
        <f t="shared" si="2"/>
        <v>0</v>
      </c>
      <c r="S203" s="172">
        <v>0</v>
      </c>
      <c r="T203" s="173">
        <f t="shared" si="3"/>
        <v>0</v>
      </c>
      <c r="U203" s="34"/>
      <c r="V203" s="34"/>
      <c r="W203" s="34"/>
      <c r="X203" s="34"/>
      <c r="Y203" s="34"/>
      <c r="Z203" s="34"/>
      <c r="AA203" s="34"/>
      <c r="AB203" s="34"/>
      <c r="AC203" s="34"/>
      <c r="AD203" s="34"/>
      <c r="AE203" s="34"/>
      <c r="AR203" s="174" t="s">
        <v>369</v>
      </c>
      <c r="AT203" s="174" t="s">
        <v>366</v>
      </c>
      <c r="AU203" s="174" t="s">
        <v>83</v>
      </c>
      <c r="AY203" s="17" t="s">
        <v>215</v>
      </c>
      <c r="BE203" s="175">
        <f t="shared" si="4"/>
        <v>0</v>
      </c>
      <c r="BF203" s="175">
        <f t="shared" si="5"/>
        <v>0</v>
      </c>
      <c r="BG203" s="175">
        <f t="shared" si="6"/>
        <v>0</v>
      </c>
      <c r="BH203" s="175">
        <f t="shared" si="7"/>
        <v>0</v>
      </c>
      <c r="BI203" s="175">
        <f t="shared" si="8"/>
        <v>0</v>
      </c>
      <c r="BJ203" s="17" t="s">
        <v>83</v>
      </c>
      <c r="BK203" s="175">
        <f t="shared" si="9"/>
        <v>0</v>
      </c>
      <c r="BL203" s="17" t="s">
        <v>369</v>
      </c>
      <c r="BM203" s="174" t="s">
        <v>527</v>
      </c>
    </row>
    <row r="204" spans="1:65" s="2" customFormat="1" ht="16.5" customHeight="1" x14ac:dyDescent="0.2">
      <c r="A204" s="34"/>
      <c r="B204" s="35"/>
      <c r="C204" s="208" t="s">
        <v>496</v>
      </c>
      <c r="D204" s="208" t="s">
        <v>366</v>
      </c>
      <c r="E204" s="209" t="s">
        <v>529</v>
      </c>
      <c r="F204" s="210" t="s">
        <v>530</v>
      </c>
      <c r="G204" s="211" t="s">
        <v>212</v>
      </c>
      <c r="H204" s="212">
        <v>1</v>
      </c>
      <c r="I204" s="213"/>
      <c r="J204" s="214">
        <f t="shared" si="0"/>
        <v>0</v>
      </c>
      <c r="K204" s="210" t="s">
        <v>213</v>
      </c>
      <c r="L204" s="39"/>
      <c r="M204" s="215" t="s">
        <v>35</v>
      </c>
      <c r="N204" s="216" t="s">
        <v>47</v>
      </c>
      <c r="O204" s="64"/>
      <c r="P204" s="172">
        <f t="shared" si="1"/>
        <v>0</v>
      </c>
      <c r="Q204" s="172">
        <v>0</v>
      </c>
      <c r="R204" s="172">
        <f t="shared" si="2"/>
        <v>0</v>
      </c>
      <c r="S204" s="172">
        <v>0</v>
      </c>
      <c r="T204" s="173">
        <f t="shared" si="3"/>
        <v>0</v>
      </c>
      <c r="U204" s="34"/>
      <c r="V204" s="34"/>
      <c r="W204" s="34"/>
      <c r="X204" s="34"/>
      <c r="Y204" s="34"/>
      <c r="Z204" s="34"/>
      <c r="AA204" s="34"/>
      <c r="AB204" s="34"/>
      <c r="AC204" s="34"/>
      <c r="AD204" s="34"/>
      <c r="AE204" s="34"/>
      <c r="AR204" s="174" t="s">
        <v>369</v>
      </c>
      <c r="AT204" s="174" t="s">
        <v>366</v>
      </c>
      <c r="AU204" s="174" t="s">
        <v>83</v>
      </c>
      <c r="AY204" s="17" t="s">
        <v>215</v>
      </c>
      <c r="BE204" s="175">
        <f t="shared" si="4"/>
        <v>0</v>
      </c>
      <c r="BF204" s="175">
        <f t="shared" si="5"/>
        <v>0</v>
      </c>
      <c r="BG204" s="175">
        <f t="shared" si="6"/>
        <v>0</v>
      </c>
      <c r="BH204" s="175">
        <f t="shared" si="7"/>
        <v>0</v>
      </c>
      <c r="BI204" s="175">
        <f t="shared" si="8"/>
        <v>0</v>
      </c>
      <c r="BJ204" s="17" t="s">
        <v>83</v>
      </c>
      <c r="BK204" s="175">
        <f t="shared" si="9"/>
        <v>0</v>
      </c>
      <c r="BL204" s="17" t="s">
        <v>369</v>
      </c>
      <c r="BM204" s="174" t="s">
        <v>531</v>
      </c>
    </row>
    <row r="205" spans="1:65" s="2" customFormat="1" ht="48" x14ac:dyDescent="0.2">
      <c r="A205" s="34"/>
      <c r="B205" s="35"/>
      <c r="C205" s="208" t="s">
        <v>500</v>
      </c>
      <c r="D205" s="208" t="s">
        <v>366</v>
      </c>
      <c r="E205" s="209" t="s">
        <v>672</v>
      </c>
      <c r="F205" s="210" t="s">
        <v>673</v>
      </c>
      <c r="G205" s="211" t="s">
        <v>212</v>
      </c>
      <c r="H205" s="212">
        <v>1</v>
      </c>
      <c r="I205" s="213"/>
      <c r="J205" s="214">
        <f t="shared" si="0"/>
        <v>0</v>
      </c>
      <c r="K205" s="210" t="s">
        <v>213</v>
      </c>
      <c r="L205" s="39"/>
      <c r="M205" s="215" t="s">
        <v>35</v>
      </c>
      <c r="N205" s="216" t="s">
        <v>47</v>
      </c>
      <c r="O205" s="64"/>
      <c r="P205" s="172">
        <f t="shared" si="1"/>
        <v>0</v>
      </c>
      <c r="Q205" s="172">
        <v>0</v>
      </c>
      <c r="R205" s="172">
        <f t="shared" si="2"/>
        <v>0</v>
      </c>
      <c r="S205" s="172">
        <v>0</v>
      </c>
      <c r="T205" s="173">
        <f t="shared" si="3"/>
        <v>0</v>
      </c>
      <c r="U205" s="34"/>
      <c r="V205" s="34"/>
      <c r="W205" s="34"/>
      <c r="X205" s="34"/>
      <c r="Y205" s="34"/>
      <c r="Z205" s="34"/>
      <c r="AA205" s="34"/>
      <c r="AB205" s="34"/>
      <c r="AC205" s="34"/>
      <c r="AD205" s="34"/>
      <c r="AE205" s="34"/>
      <c r="AR205" s="174" t="s">
        <v>216</v>
      </c>
      <c r="AT205" s="174" t="s">
        <v>366</v>
      </c>
      <c r="AU205" s="174" t="s">
        <v>83</v>
      </c>
      <c r="AY205" s="17" t="s">
        <v>215</v>
      </c>
      <c r="BE205" s="175">
        <f t="shared" si="4"/>
        <v>0</v>
      </c>
      <c r="BF205" s="175">
        <f t="shared" si="5"/>
        <v>0</v>
      </c>
      <c r="BG205" s="175">
        <f t="shared" si="6"/>
        <v>0</v>
      </c>
      <c r="BH205" s="175">
        <f t="shared" si="7"/>
        <v>0</v>
      </c>
      <c r="BI205" s="175">
        <f t="shared" si="8"/>
        <v>0</v>
      </c>
      <c r="BJ205" s="17" t="s">
        <v>83</v>
      </c>
      <c r="BK205" s="175">
        <f t="shared" si="9"/>
        <v>0</v>
      </c>
      <c r="BL205" s="17" t="s">
        <v>216</v>
      </c>
      <c r="BM205" s="174" t="s">
        <v>674</v>
      </c>
    </row>
    <row r="206" spans="1:65" s="12" customFormat="1" x14ac:dyDescent="0.2">
      <c r="B206" s="181"/>
      <c r="C206" s="182"/>
      <c r="D206" s="176" t="s">
        <v>220</v>
      </c>
      <c r="E206" s="183" t="s">
        <v>35</v>
      </c>
      <c r="F206" s="184" t="s">
        <v>271</v>
      </c>
      <c r="G206" s="182"/>
      <c r="H206" s="185">
        <v>1</v>
      </c>
      <c r="I206" s="186"/>
      <c r="J206" s="182"/>
      <c r="K206" s="182"/>
      <c r="L206" s="187"/>
      <c r="M206" s="188"/>
      <c r="N206" s="189"/>
      <c r="O206" s="189"/>
      <c r="P206" s="189"/>
      <c r="Q206" s="189"/>
      <c r="R206" s="189"/>
      <c r="S206" s="189"/>
      <c r="T206" s="190"/>
      <c r="AT206" s="191" t="s">
        <v>220</v>
      </c>
      <c r="AU206" s="191" t="s">
        <v>83</v>
      </c>
      <c r="AV206" s="12" t="s">
        <v>85</v>
      </c>
      <c r="AW206" s="12" t="s">
        <v>37</v>
      </c>
      <c r="AX206" s="12" t="s">
        <v>83</v>
      </c>
      <c r="AY206" s="191" t="s">
        <v>215</v>
      </c>
    </row>
    <row r="207" spans="1:65" s="2" customFormat="1" ht="16.5" customHeight="1" x14ac:dyDescent="0.2">
      <c r="A207" s="34"/>
      <c r="B207" s="35"/>
      <c r="C207" s="208" t="s">
        <v>504</v>
      </c>
      <c r="D207" s="208" t="s">
        <v>366</v>
      </c>
      <c r="E207" s="209" t="s">
        <v>557</v>
      </c>
      <c r="F207" s="210" t="s">
        <v>558</v>
      </c>
      <c r="G207" s="211" t="s">
        <v>212</v>
      </c>
      <c r="H207" s="212">
        <v>1</v>
      </c>
      <c r="I207" s="213"/>
      <c r="J207" s="214">
        <f>ROUND(I207*H207,2)</f>
        <v>0</v>
      </c>
      <c r="K207" s="210" t="s">
        <v>213</v>
      </c>
      <c r="L207" s="39"/>
      <c r="M207" s="215" t="s">
        <v>35</v>
      </c>
      <c r="N207" s="216" t="s">
        <v>47</v>
      </c>
      <c r="O207" s="64"/>
      <c r="P207" s="172">
        <f>O207*H207</f>
        <v>0</v>
      </c>
      <c r="Q207" s="172">
        <v>0</v>
      </c>
      <c r="R207" s="172">
        <f>Q207*H207</f>
        <v>0</v>
      </c>
      <c r="S207" s="172">
        <v>0</v>
      </c>
      <c r="T207" s="173">
        <f>S207*H207</f>
        <v>0</v>
      </c>
      <c r="U207" s="34"/>
      <c r="V207" s="34"/>
      <c r="W207" s="34"/>
      <c r="X207" s="34"/>
      <c r="Y207" s="34"/>
      <c r="Z207" s="34"/>
      <c r="AA207" s="34"/>
      <c r="AB207" s="34"/>
      <c r="AC207" s="34"/>
      <c r="AD207" s="34"/>
      <c r="AE207" s="34"/>
      <c r="AR207" s="174" t="s">
        <v>369</v>
      </c>
      <c r="AT207" s="174" t="s">
        <v>366</v>
      </c>
      <c r="AU207" s="174" t="s">
        <v>83</v>
      </c>
      <c r="AY207" s="17" t="s">
        <v>215</v>
      </c>
      <c r="BE207" s="175">
        <f>IF(N207="základní",J207,0)</f>
        <v>0</v>
      </c>
      <c r="BF207" s="175">
        <f>IF(N207="snížená",J207,0)</f>
        <v>0</v>
      </c>
      <c r="BG207" s="175">
        <f>IF(N207="zákl. přenesená",J207,0)</f>
        <v>0</v>
      </c>
      <c r="BH207" s="175">
        <f>IF(N207="sníž. přenesená",J207,0)</f>
        <v>0</v>
      </c>
      <c r="BI207" s="175">
        <f>IF(N207="nulová",J207,0)</f>
        <v>0</v>
      </c>
      <c r="BJ207" s="17" t="s">
        <v>83</v>
      </c>
      <c r="BK207" s="175">
        <f>ROUND(I207*H207,2)</f>
        <v>0</v>
      </c>
      <c r="BL207" s="17" t="s">
        <v>369</v>
      </c>
      <c r="BM207" s="174" t="s">
        <v>559</v>
      </c>
    </row>
    <row r="208" spans="1:65" s="12" customFormat="1" x14ac:dyDescent="0.2">
      <c r="B208" s="181"/>
      <c r="C208" s="182"/>
      <c r="D208" s="176" t="s">
        <v>220</v>
      </c>
      <c r="E208" s="183" t="s">
        <v>35</v>
      </c>
      <c r="F208" s="184" t="s">
        <v>271</v>
      </c>
      <c r="G208" s="182"/>
      <c r="H208" s="185">
        <v>1</v>
      </c>
      <c r="I208" s="186"/>
      <c r="J208" s="182"/>
      <c r="K208" s="182"/>
      <c r="L208" s="187"/>
      <c r="M208" s="188"/>
      <c r="N208" s="189"/>
      <c r="O208" s="189"/>
      <c r="P208" s="189"/>
      <c r="Q208" s="189"/>
      <c r="R208" s="189"/>
      <c r="S208" s="189"/>
      <c r="T208" s="190"/>
      <c r="AT208" s="191" t="s">
        <v>220</v>
      </c>
      <c r="AU208" s="191" t="s">
        <v>83</v>
      </c>
      <c r="AV208" s="12" t="s">
        <v>85</v>
      </c>
      <c r="AW208" s="12" t="s">
        <v>37</v>
      </c>
      <c r="AX208" s="12" t="s">
        <v>83</v>
      </c>
      <c r="AY208" s="191" t="s">
        <v>215</v>
      </c>
    </row>
    <row r="209" spans="1:65" s="2" customFormat="1" ht="24" x14ac:dyDescent="0.2">
      <c r="A209" s="34"/>
      <c r="B209" s="35"/>
      <c r="C209" s="208" t="s">
        <v>508</v>
      </c>
      <c r="D209" s="208" t="s">
        <v>366</v>
      </c>
      <c r="E209" s="209" t="s">
        <v>553</v>
      </c>
      <c r="F209" s="210" t="s">
        <v>554</v>
      </c>
      <c r="G209" s="211" t="s">
        <v>212</v>
      </c>
      <c r="H209" s="212">
        <v>1</v>
      </c>
      <c r="I209" s="213"/>
      <c r="J209" s="214">
        <f>ROUND(I209*H209,2)</f>
        <v>0</v>
      </c>
      <c r="K209" s="210" t="s">
        <v>213</v>
      </c>
      <c r="L209" s="39"/>
      <c r="M209" s="215" t="s">
        <v>35</v>
      </c>
      <c r="N209" s="216" t="s">
        <v>47</v>
      </c>
      <c r="O209" s="64"/>
      <c r="P209" s="172">
        <f>O209*H209</f>
        <v>0</v>
      </c>
      <c r="Q209" s="172">
        <v>0</v>
      </c>
      <c r="R209" s="172">
        <f>Q209*H209</f>
        <v>0</v>
      </c>
      <c r="S209" s="172">
        <v>0</v>
      </c>
      <c r="T209" s="173">
        <f>S209*H209</f>
        <v>0</v>
      </c>
      <c r="U209" s="34"/>
      <c r="V209" s="34"/>
      <c r="W209" s="34"/>
      <c r="X209" s="34"/>
      <c r="Y209" s="34"/>
      <c r="Z209" s="34"/>
      <c r="AA209" s="34"/>
      <c r="AB209" s="34"/>
      <c r="AC209" s="34"/>
      <c r="AD209" s="34"/>
      <c r="AE209" s="34"/>
      <c r="AR209" s="174" t="s">
        <v>369</v>
      </c>
      <c r="AT209" s="174" t="s">
        <v>366</v>
      </c>
      <c r="AU209" s="174" t="s">
        <v>83</v>
      </c>
      <c r="AY209" s="17" t="s">
        <v>215</v>
      </c>
      <c r="BE209" s="175">
        <f>IF(N209="základní",J209,0)</f>
        <v>0</v>
      </c>
      <c r="BF209" s="175">
        <f>IF(N209="snížená",J209,0)</f>
        <v>0</v>
      </c>
      <c r="BG209" s="175">
        <f>IF(N209="zákl. přenesená",J209,0)</f>
        <v>0</v>
      </c>
      <c r="BH209" s="175">
        <f>IF(N209="sníž. přenesená",J209,0)</f>
        <v>0</v>
      </c>
      <c r="BI209" s="175">
        <f>IF(N209="nulová",J209,0)</f>
        <v>0</v>
      </c>
      <c r="BJ209" s="17" t="s">
        <v>83</v>
      </c>
      <c r="BK209" s="175">
        <f>ROUND(I209*H209,2)</f>
        <v>0</v>
      </c>
      <c r="BL209" s="17" t="s">
        <v>369</v>
      </c>
      <c r="BM209" s="174" t="s">
        <v>555</v>
      </c>
    </row>
    <row r="210" spans="1:65" s="12" customFormat="1" x14ac:dyDescent="0.2">
      <c r="B210" s="181"/>
      <c r="C210" s="182"/>
      <c r="D210" s="176" t="s">
        <v>220</v>
      </c>
      <c r="E210" s="183" t="s">
        <v>35</v>
      </c>
      <c r="F210" s="184" t="s">
        <v>271</v>
      </c>
      <c r="G210" s="182"/>
      <c r="H210" s="185">
        <v>1</v>
      </c>
      <c r="I210" s="186"/>
      <c r="J210" s="182"/>
      <c r="K210" s="182"/>
      <c r="L210" s="187"/>
      <c r="M210" s="188"/>
      <c r="N210" s="189"/>
      <c r="O210" s="189"/>
      <c r="P210" s="189"/>
      <c r="Q210" s="189"/>
      <c r="R210" s="189"/>
      <c r="S210" s="189"/>
      <c r="T210" s="190"/>
      <c r="AT210" s="191" t="s">
        <v>220</v>
      </c>
      <c r="AU210" s="191" t="s">
        <v>83</v>
      </c>
      <c r="AV210" s="12" t="s">
        <v>85</v>
      </c>
      <c r="AW210" s="12" t="s">
        <v>37</v>
      </c>
      <c r="AX210" s="12" t="s">
        <v>83</v>
      </c>
      <c r="AY210" s="191" t="s">
        <v>215</v>
      </c>
    </row>
    <row r="211" spans="1:65" s="2" customFormat="1" ht="36" x14ac:dyDescent="0.2">
      <c r="A211" s="34"/>
      <c r="B211" s="35"/>
      <c r="C211" s="208" t="s">
        <v>512</v>
      </c>
      <c r="D211" s="208" t="s">
        <v>366</v>
      </c>
      <c r="E211" s="209" t="s">
        <v>735</v>
      </c>
      <c r="F211" s="210" t="s">
        <v>736</v>
      </c>
      <c r="G211" s="211" t="s">
        <v>212</v>
      </c>
      <c r="H211" s="212">
        <v>1</v>
      </c>
      <c r="I211" s="213"/>
      <c r="J211" s="214">
        <f>ROUND(I211*H211,2)</f>
        <v>0</v>
      </c>
      <c r="K211" s="210" t="s">
        <v>213</v>
      </c>
      <c r="L211" s="39"/>
      <c r="M211" s="215" t="s">
        <v>35</v>
      </c>
      <c r="N211" s="216" t="s">
        <v>47</v>
      </c>
      <c r="O211" s="64"/>
      <c r="P211" s="172">
        <f>O211*H211</f>
        <v>0</v>
      </c>
      <c r="Q211" s="172">
        <v>0</v>
      </c>
      <c r="R211" s="172">
        <f>Q211*H211</f>
        <v>0</v>
      </c>
      <c r="S211" s="172">
        <v>0</v>
      </c>
      <c r="T211" s="173">
        <f>S211*H211</f>
        <v>0</v>
      </c>
      <c r="U211" s="34"/>
      <c r="V211" s="34"/>
      <c r="W211" s="34"/>
      <c r="X211" s="34"/>
      <c r="Y211" s="34"/>
      <c r="Z211" s="34"/>
      <c r="AA211" s="34"/>
      <c r="AB211" s="34"/>
      <c r="AC211" s="34"/>
      <c r="AD211" s="34"/>
      <c r="AE211" s="34"/>
      <c r="AR211" s="174" t="s">
        <v>369</v>
      </c>
      <c r="AT211" s="174" t="s">
        <v>366</v>
      </c>
      <c r="AU211" s="174" t="s">
        <v>83</v>
      </c>
      <c r="AY211" s="17" t="s">
        <v>215</v>
      </c>
      <c r="BE211" s="175">
        <f>IF(N211="základní",J211,0)</f>
        <v>0</v>
      </c>
      <c r="BF211" s="175">
        <f>IF(N211="snížená",J211,0)</f>
        <v>0</v>
      </c>
      <c r="BG211" s="175">
        <f>IF(N211="zákl. přenesená",J211,0)</f>
        <v>0</v>
      </c>
      <c r="BH211" s="175">
        <f>IF(N211="sníž. přenesená",J211,0)</f>
        <v>0</v>
      </c>
      <c r="BI211" s="175">
        <f>IF(N211="nulová",J211,0)</f>
        <v>0</v>
      </c>
      <c r="BJ211" s="17" t="s">
        <v>83</v>
      </c>
      <c r="BK211" s="175">
        <f>ROUND(I211*H211,2)</f>
        <v>0</v>
      </c>
      <c r="BL211" s="17" t="s">
        <v>369</v>
      </c>
      <c r="BM211" s="174" t="s">
        <v>737</v>
      </c>
    </row>
    <row r="212" spans="1:65" s="2" customFormat="1" ht="19.5" x14ac:dyDescent="0.2">
      <c r="A212" s="34"/>
      <c r="B212" s="35"/>
      <c r="C212" s="36"/>
      <c r="D212" s="176" t="s">
        <v>218</v>
      </c>
      <c r="E212" s="36"/>
      <c r="F212" s="177" t="s">
        <v>738</v>
      </c>
      <c r="G212" s="36"/>
      <c r="H212" s="36"/>
      <c r="I212" s="178"/>
      <c r="J212" s="36"/>
      <c r="K212" s="36"/>
      <c r="L212" s="39"/>
      <c r="M212" s="179"/>
      <c r="N212" s="180"/>
      <c r="O212" s="64"/>
      <c r="P212" s="64"/>
      <c r="Q212" s="64"/>
      <c r="R212" s="64"/>
      <c r="S212" s="64"/>
      <c r="T212" s="65"/>
      <c r="U212" s="34"/>
      <c r="V212" s="34"/>
      <c r="W212" s="34"/>
      <c r="X212" s="34"/>
      <c r="Y212" s="34"/>
      <c r="Z212" s="34"/>
      <c r="AA212" s="34"/>
      <c r="AB212" s="34"/>
      <c r="AC212" s="34"/>
      <c r="AD212" s="34"/>
      <c r="AE212" s="34"/>
      <c r="AT212" s="17" t="s">
        <v>218</v>
      </c>
      <c r="AU212" s="17" t="s">
        <v>83</v>
      </c>
    </row>
    <row r="213" spans="1:65" s="12" customFormat="1" x14ac:dyDescent="0.2">
      <c r="B213" s="181"/>
      <c r="C213" s="182"/>
      <c r="D213" s="176" t="s">
        <v>220</v>
      </c>
      <c r="E213" s="183" t="s">
        <v>35</v>
      </c>
      <c r="F213" s="184" t="s">
        <v>271</v>
      </c>
      <c r="G213" s="182"/>
      <c r="H213" s="185">
        <v>1</v>
      </c>
      <c r="I213" s="186"/>
      <c r="J213" s="182"/>
      <c r="K213" s="182"/>
      <c r="L213" s="187"/>
      <c r="M213" s="188"/>
      <c r="N213" s="189"/>
      <c r="O213" s="189"/>
      <c r="P213" s="189"/>
      <c r="Q213" s="189"/>
      <c r="R213" s="189"/>
      <c r="S213" s="189"/>
      <c r="T213" s="190"/>
      <c r="AT213" s="191" t="s">
        <v>220</v>
      </c>
      <c r="AU213" s="191" t="s">
        <v>83</v>
      </c>
      <c r="AV213" s="12" t="s">
        <v>85</v>
      </c>
      <c r="AW213" s="12" t="s">
        <v>37</v>
      </c>
      <c r="AX213" s="12" t="s">
        <v>83</v>
      </c>
      <c r="AY213" s="191" t="s">
        <v>215</v>
      </c>
    </row>
    <row r="214" spans="1:65" s="2" customFormat="1" ht="66.75" customHeight="1" x14ac:dyDescent="0.2">
      <c r="A214" s="34"/>
      <c r="B214" s="35"/>
      <c r="C214" s="208" t="s">
        <v>516</v>
      </c>
      <c r="D214" s="208" t="s">
        <v>366</v>
      </c>
      <c r="E214" s="209" t="s">
        <v>739</v>
      </c>
      <c r="F214" s="210" t="s">
        <v>740</v>
      </c>
      <c r="G214" s="211" t="s">
        <v>212</v>
      </c>
      <c r="H214" s="212">
        <v>1</v>
      </c>
      <c r="I214" s="213"/>
      <c r="J214" s="214">
        <f>ROUND(I214*H214,2)</f>
        <v>0</v>
      </c>
      <c r="K214" s="210" t="s">
        <v>213</v>
      </c>
      <c r="L214" s="39"/>
      <c r="M214" s="215" t="s">
        <v>35</v>
      </c>
      <c r="N214" s="216" t="s">
        <v>47</v>
      </c>
      <c r="O214" s="64"/>
      <c r="P214" s="172">
        <f>O214*H214</f>
        <v>0</v>
      </c>
      <c r="Q214" s="172">
        <v>0</v>
      </c>
      <c r="R214" s="172">
        <f>Q214*H214</f>
        <v>0</v>
      </c>
      <c r="S214" s="172">
        <v>0</v>
      </c>
      <c r="T214" s="173">
        <f>S214*H214</f>
        <v>0</v>
      </c>
      <c r="U214" s="34"/>
      <c r="V214" s="34"/>
      <c r="W214" s="34"/>
      <c r="X214" s="34"/>
      <c r="Y214" s="34"/>
      <c r="Z214" s="34"/>
      <c r="AA214" s="34"/>
      <c r="AB214" s="34"/>
      <c r="AC214" s="34"/>
      <c r="AD214" s="34"/>
      <c r="AE214" s="34"/>
      <c r="AR214" s="174" t="s">
        <v>369</v>
      </c>
      <c r="AT214" s="174" t="s">
        <v>366</v>
      </c>
      <c r="AU214" s="174" t="s">
        <v>83</v>
      </c>
      <c r="AY214" s="17" t="s">
        <v>215</v>
      </c>
      <c r="BE214" s="175">
        <f>IF(N214="základní",J214,0)</f>
        <v>0</v>
      </c>
      <c r="BF214" s="175">
        <f>IF(N214="snížená",J214,0)</f>
        <v>0</v>
      </c>
      <c r="BG214" s="175">
        <f>IF(N214="zákl. přenesená",J214,0)</f>
        <v>0</v>
      </c>
      <c r="BH214" s="175">
        <f>IF(N214="sníž. přenesená",J214,0)</f>
        <v>0</v>
      </c>
      <c r="BI214" s="175">
        <f>IF(N214="nulová",J214,0)</f>
        <v>0</v>
      </c>
      <c r="BJ214" s="17" t="s">
        <v>83</v>
      </c>
      <c r="BK214" s="175">
        <f>ROUND(I214*H214,2)</f>
        <v>0</v>
      </c>
      <c r="BL214" s="17" t="s">
        <v>369</v>
      </c>
      <c r="BM214" s="174" t="s">
        <v>741</v>
      </c>
    </row>
    <row r="215" spans="1:65" s="12" customFormat="1" x14ac:dyDescent="0.2">
      <c r="B215" s="181"/>
      <c r="C215" s="182"/>
      <c r="D215" s="176" t="s">
        <v>220</v>
      </c>
      <c r="E215" s="183" t="s">
        <v>35</v>
      </c>
      <c r="F215" s="184" t="s">
        <v>271</v>
      </c>
      <c r="G215" s="182"/>
      <c r="H215" s="185">
        <v>1</v>
      </c>
      <c r="I215" s="186"/>
      <c r="J215" s="182"/>
      <c r="K215" s="182"/>
      <c r="L215" s="187"/>
      <c r="M215" s="188"/>
      <c r="N215" s="189"/>
      <c r="O215" s="189"/>
      <c r="P215" s="189"/>
      <c r="Q215" s="189"/>
      <c r="R215" s="189"/>
      <c r="S215" s="189"/>
      <c r="T215" s="190"/>
      <c r="AT215" s="191" t="s">
        <v>220</v>
      </c>
      <c r="AU215" s="191" t="s">
        <v>83</v>
      </c>
      <c r="AV215" s="12" t="s">
        <v>85</v>
      </c>
      <c r="AW215" s="12" t="s">
        <v>37</v>
      </c>
      <c r="AX215" s="12" t="s">
        <v>83</v>
      </c>
      <c r="AY215" s="191" t="s">
        <v>215</v>
      </c>
    </row>
    <row r="216" spans="1:65" s="2" customFormat="1" ht="33" customHeight="1" x14ac:dyDescent="0.2">
      <c r="A216" s="34"/>
      <c r="B216" s="35"/>
      <c r="C216" s="208" t="s">
        <v>520</v>
      </c>
      <c r="D216" s="208" t="s">
        <v>366</v>
      </c>
      <c r="E216" s="209" t="s">
        <v>675</v>
      </c>
      <c r="F216" s="210" t="s">
        <v>676</v>
      </c>
      <c r="G216" s="211" t="s">
        <v>212</v>
      </c>
      <c r="H216" s="212">
        <v>1</v>
      </c>
      <c r="I216" s="213"/>
      <c r="J216" s="214">
        <f>ROUND(I216*H216,2)</f>
        <v>0</v>
      </c>
      <c r="K216" s="210" t="s">
        <v>213</v>
      </c>
      <c r="L216" s="39"/>
      <c r="M216" s="215" t="s">
        <v>35</v>
      </c>
      <c r="N216" s="216" t="s">
        <v>47</v>
      </c>
      <c r="O216" s="64"/>
      <c r="P216" s="172">
        <f>O216*H216</f>
        <v>0</v>
      </c>
      <c r="Q216" s="172">
        <v>0</v>
      </c>
      <c r="R216" s="172">
        <f>Q216*H216</f>
        <v>0</v>
      </c>
      <c r="S216" s="172">
        <v>0</v>
      </c>
      <c r="T216" s="173">
        <f>S216*H216</f>
        <v>0</v>
      </c>
      <c r="U216" s="34"/>
      <c r="V216" s="34"/>
      <c r="W216" s="34"/>
      <c r="X216" s="34"/>
      <c r="Y216" s="34"/>
      <c r="Z216" s="34"/>
      <c r="AA216" s="34"/>
      <c r="AB216" s="34"/>
      <c r="AC216" s="34"/>
      <c r="AD216" s="34"/>
      <c r="AE216" s="34"/>
      <c r="AR216" s="174" t="s">
        <v>369</v>
      </c>
      <c r="AT216" s="174" t="s">
        <v>366</v>
      </c>
      <c r="AU216" s="174" t="s">
        <v>83</v>
      </c>
      <c r="AY216" s="17" t="s">
        <v>215</v>
      </c>
      <c r="BE216" s="175">
        <f>IF(N216="základní",J216,0)</f>
        <v>0</v>
      </c>
      <c r="BF216" s="175">
        <f>IF(N216="snížená",J216,0)</f>
        <v>0</v>
      </c>
      <c r="BG216" s="175">
        <f>IF(N216="zákl. přenesená",J216,0)</f>
        <v>0</v>
      </c>
      <c r="BH216" s="175">
        <f>IF(N216="sníž. přenesená",J216,0)</f>
        <v>0</v>
      </c>
      <c r="BI216" s="175">
        <f>IF(N216="nulová",J216,0)</f>
        <v>0</v>
      </c>
      <c r="BJ216" s="17" t="s">
        <v>83</v>
      </c>
      <c r="BK216" s="175">
        <f>ROUND(I216*H216,2)</f>
        <v>0</v>
      </c>
      <c r="BL216" s="17" t="s">
        <v>369</v>
      </c>
      <c r="BM216" s="174" t="s">
        <v>742</v>
      </c>
    </row>
    <row r="217" spans="1:65" s="12" customFormat="1" x14ac:dyDescent="0.2">
      <c r="B217" s="181"/>
      <c r="C217" s="182"/>
      <c r="D217" s="176" t="s">
        <v>220</v>
      </c>
      <c r="E217" s="183" t="s">
        <v>35</v>
      </c>
      <c r="F217" s="184" t="s">
        <v>271</v>
      </c>
      <c r="G217" s="182"/>
      <c r="H217" s="185">
        <v>1</v>
      </c>
      <c r="I217" s="186"/>
      <c r="J217" s="182"/>
      <c r="K217" s="182"/>
      <c r="L217" s="187"/>
      <c r="M217" s="188"/>
      <c r="N217" s="189"/>
      <c r="O217" s="189"/>
      <c r="P217" s="189"/>
      <c r="Q217" s="189"/>
      <c r="R217" s="189"/>
      <c r="S217" s="189"/>
      <c r="T217" s="190"/>
      <c r="AT217" s="191" t="s">
        <v>220</v>
      </c>
      <c r="AU217" s="191" t="s">
        <v>83</v>
      </c>
      <c r="AV217" s="12" t="s">
        <v>85</v>
      </c>
      <c r="AW217" s="12" t="s">
        <v>37</v>
      </c>
      <c r="AX217" s="12" t="s">
        <v>83</v>
      </c>
      <c r="AY217" s="191" t="s">
        <v>215</v>
      </c>
    </row>
    <row r="218" spans="1:65" s="2" customFormat="1" ht="16.5" customHeight="1" x14ac:dyDescent="0.2">
      <c r="A218" s="34"/>
      <c r="B218" s="35"/>
      <c r="C218" s="208" t="s">
        <v>524</v>
      </c>
      <c r="D218" s="208" t="s">
        <v>366</v>
      </c>
      <c r="E218" s="209" t="s">
        <v>678</v>
      </c>
      <c r="F218" s="210" t="s">
        <v>679</v>
      </c>
      <c r="G218" s="211" t="s">
        <v>212</v>
      </c>
      <c r="H218" s="212">
        <v>1</v>
      </c>
      <c r="I218" s="213"/>
      <c r="J218" s="214">
        <f>ROUND(I218*H218,2)</f>
        <v>0</v>
      </c>
      <c r="K218" s="210" t="s">
        <v>213</v>
      </c>
      <c r="L218" s="39"/>
      <c r="M218" s="215" t="s">
        <v>35</v>
      </c>
      <c r="N218" s="216" t="s">
        <v>47</v>
      </c>
      <c r="O218" s="64"/>
      <c r="P218" s="172">
        <f>O218*H218</f>
        <v>0</v>
      </c>
      <c r="Q218" s="172">
        <v>0</v>
      </c>
      <c r="R218" s="172">
        <f>Q218*H218</f>
        <v>0</v>
      </c>
      <c r="S218" s="172">
        <v>0</v>
      </c>
      <c r="T218" s="173">
        <f>S218*H218</f>
        <v>0</v>
      </c>
      <c r="U218" s="34"/>
      <c r="V218" s="34"/>
      <c r="W218" s="34"/>
      <c r="X218" s="34"/>
      <c r="Y218" s="34"/>
      <c r="Z218" s="34"/>
      <c r="AA218" s="34"/>
      <c r="AB218" s="34"/>
      <c r="AC218" s="34"/>
      <c r="AD218" s="34"/>
      <c r="AE218" s="34"/>
      <c r="AR218" s="174" t="s">
        <v>369</v>
      </c>
      <c r="AT218" s="174" t="s">
        <v>366</v>
      </c>
      <c r="AU218" s="174" t="s">
        <v>83</v>
      </c>
      <c r="AY218" s="17" t="s">
        <v>215</v>
      </c>
      <c r="BE218" s="175">
        <f>IF(N218="základní",J218,0)</f>
        <v>0</v>
      </c>
      <c r="BF218" s="175">
        <f>IF(N218="snížená",J218,0)</f>
        <v>0</v>
      </c>
      <c r="BG218" s="175">
        <f>IF(N218="zákl. přenesená",J218,0)</f>
        <v>0</v>
      </c>
      <c r="BH218" s="175">
        <f>IF(N218="sníž. přenesená",J218,0)</f>
        <v>0</v>
      </c>
      <c r="BI218" s="175">
        <f>IF(N218="nulová",J218,0)</f>
        <v>0</v>
      </c>
      <c r="BJ218" s="17" t="s">
        <v>83</v>
      </c>
      <c r="BK218" s="175">
        <f>ROUND(I218*H218,2)</f>
        <v>0</v>
      </c>
      <c r="BL218" s="17" t="s">
        <v>369</v>
      </c>
      <c r="BM218" s="174" t="s">
        <v>743</v>
      </c>
    </row>
    <row r="219" spans="1:65" s="12" customFormat="1" x14ac:dyDescent="0.2">
      <c r="B219" s="181"/>
      <c r="C219" s="182"/>
      <c r="D219" s="176" t="s">
        <v>220</v>
      </c>
      <c r="E219" s="183" t="s">
        <v>35</v>
      </c>
      <c r="F219" s="184" t="s">
        <v>271</v>
      </c>
      <c r="G219" s="182"/>
      <c r="H219" s="185">
        <v>1</v>
      </c>
      <c r="I219" s="186"/>
      <c r="J219" s="182"/>
      <c r="K219" s="182"/>
      <c r="L219" s="187"/>
      <c r="M219" s="188"/>
      <c r="N219" s="189"/>
      <c r="O219" s="189"/>
      <c r="P219" s="189"/>
      <c r="Q219" s="189"/>
      <c r="R219" s="189"/>
      <c r="S219" s="189"/>
      <c r="T219" s="190"/>
      <c r="AT219" s="191" t="s">
        <v>220</v>
      </c>
      <c r="AU219" s="191" t="s">
        <v>83</v>
      </c>
      <c r="AV219" s="12" t="s">
        <v>85</v>
      </c>
      <c r="AW219" s="12" t="s">
        <v>37</v>
      </c>
      <c r="AX219" s="12" t="s">
        <v>83</v>
      </c>
      <c r="AY219" s="191" t="s">
        <v>215</v>
      </c>
    </row>
    <row r="220" spans="1:65" s="2" customFormat="1" ht="60" x14ac:dyDescent="0.2">
      <c r="A220" s="34"/>
      <c r="B220" s="35"/>
      <c r="C220" s="208" t="s">
        <v>528</v>
      </c>
      <c r="D220" s="208" t="s">
        <v>366</v>
      </c>
      <c r="E220" s="209" t="s">
        <v>561</v>
      </c>
      <c r="F220" s="210" t="s">
        <v>562</v>
      </c>
      <c r="G220" s="211" t="s">
        <v>353</v>
      </c>
      <c r="H220" s="212">
        <v>99</v>
      </c>
      <c r="I220" s="213"/>
      <c r="J220" s="214">
        <f>ROUND(I220*H220,2)</f>
        <v>0</v>
      </c>
      <c r="K220" s="210" t="s">
        <v>213</v>
      </c>
      <c r="L220" s="39"/>
      <c r="M220" s="215" t="s">
        <v>35</v>
      </c>
      <c r="N220" s="216" t="s">
        <v>47</v>
      </c>
      <c r="O220" s="64"/>
      <c r="P220" s="172">
        <f>O220*H220</f>
        <v>0</v>
      </c>
      <c r="Q220" s="172">
        <v>0</v>
      </c>
      <c r="R220" s="172">
        <f>Q220*H220</f>
        <v>0</v>
      </c>
      <c r="S220" s="172">
        <v>0</v>
      </c>
      <c r="T220" s="173">
        <f>S220*H220</f>
        <v>0</v>
      </c>
      <c r="U220" s="34"/>
      <c r="V220" s="34"/>
      <c r="W220" s="34"/>
      <c r="X220" s="34"/>
      <c r="Y220" s="34"/>
      <c r="Z220" s="34"/>
      <c r="AA220" s="34"/>
      <c r="AB220" s="34"/>
      <c r="AC220" s="34"/>
      <c r="AD220" s="34"/>
      <c r="AE220" s="34"/>
      <c r="AR220" s="174" t="s">
        <v>369</v>
      </c>
      <c r="AT220" s="174" t="s">
        <v>366</v>
      </c>
      <c r="AU220" s="174" t="s">
        <v>83</v>
      </c>
      <c r="AY220" s="17" t="s">
        <v>215</v>
      </c>
      <c r="BE220" s="175">
        <f>IF(N220="základní",J220,0)</f>
        <v>0</v>
      </c>
      <c r="BF220" s="175">
        <f>IF(N220="snížená",J220,0)</f>
        <v>0</v>
      </c>
      <c r="BG220" s="175">
        <f>IF(N220="zákl. přenesená",J220,0)</f>
        <v>0</v>
      </c>
      <c r="BH220" s="175">
        <f>IF(N220="sníž. přenesená",J220,0)</f>
        <v>0</v>
      </c>
      <c r="BI220" s="175">
        <f>IF(N220="nulová",J220,0)</f>
        <v>0</v>
      </c>
      <c r="BJ220" s="17" t="s">
        <v>83</v>
      </c>
      <c r="BK220" s="175">
        <f>ROUND(I220*H220,2)</f>
        <v>0</v>
      </c>
      <c r="BL220" s="17" t="s">
        <v>369</v>
      </c>
      <c r="BM220" s="174" t="s">
        <v>563</v>
      </c>
    </row>
    <row r="221" spans="1:65" s="2" customFormat="1" ht="19.5" x14ac:dyDescent="0.2">
      <c r="A221" s="34"/>
      <c r="B221" s="35"/>
      <c r="C221" s="36"/>
      <c r="D221" s="176" t="s">
        <v>218</v>
      </c>
      <c r="E221" s="36"/>
      <c r="F221" s="177" t="s">
        <v>564</v>
      </c>
      <c r="G221" s="36"/>
      <c r="H221" s="36"/>
      <c r="I221" s="178"/>
      <c r="J221" s="36"/>
      <c r="K221" s="36"/>
      <c r="L221" s="39"/>
      <c r="M221" s="179"/>
      <c r="N221" s="180"/>
      <c r="O221" s="64"/>
      <c r="P221" s="64"/>
      <c r="Q221" s="64"/>
      <c r="R221" s="64"/>
      <c r="S221" s="64"/>
      <c r="T221" s="65"/>
      <c r="U221" s="34"/>
      <c r="V221" s="34"/>
      <c r="W221" s="34"/>
      <c r="X221" s="34"/>
      <c r="Y221" s="34"/>
      <c r="Z221" s="34"/>
      <c r="AA221" s="34"/>
      <c r="AB221" s="34"/>
      <c r="AC221" s="34"/>
      <c r="AD221" s="34"/>
      <c r="AE221" s="34"/>
      <c r="AT221" s="17" t="s">
        <v>218</v>
      </c>
      <c r="AU221" s="17" t="s">
        <v>83</v>
      </c>
    </row>
    <row r="222" spans="1:65" s="12" customFormat="1" x14ac:dyDescent="0.2">
      <c r="B222" s="181"/>
      <c r="C222" s="182"/>
      <c r="D222" s="176" t="s">
        <v>220</v>
      </c>
      <c r="E222" s="183" t="s">
        <v>35</v>
      </c>
      <c r="F222" s="184" t="s">
        <v>565</v>
      </c>
      <c r="G222" s="182"/>
      <c r="H222" s="185">
        <v>99</v>
      </c>
      <c r="I222" s="186"/>
      <c r="J222" s="182"/>
      <c r="K222" s="182"/>
      <c r="L222" s="187"/>
      <c r="M222" s="188"/>
      <c r="N222" s="189"/>
      <c r="O222" s="189"/>
      <c r="P222" s="189"/>
      <c r="Q222" s="189"/>
      <c r="R222" s="189"/>
      <c r="S222" s="189"/>
      <c r="T222" s="190"/>
      <c r="AT222" s="191" t="s">
        <v>220</v>
      </c>
      <c r="AU222" s="191" t="s">
        <v>83</v>
      </c>
      <c r="AV222" s="12" t="s">
        <v>85</v>
      </c>
      <c r="AW222" s="12" t="s">
        <v>37</v>
      </c>
      <c r="AX222" s="12" t="s">
        <v>83</v>
      </c>
      <c r="AY222" s="191" t="s">
        <v>215</v>
      </c>
    </row>
    <row r="223" spans="1:65" s="2" customFormat="1" ht="66.75" customHeight="1" x14ac:dyDescent="0.2">
      <c r="A223" s="34"/>
      <c r="B223" s="35"/>
      <c r="C223" s="208" t="s">
        <v>532</v>
      </c>
      <c r="D223" s="208" t="s">
        <v>366</v>
      </c>
      <c r="E223" s="209" t="s">
        <v>567</v>
      </c>
      <c r="F223" s="210" t="s">
        <v>568</v>
      </c>
      <c r="G223" s="211" t="s">
        <v>353</v>
      </c>
      <c r="H223" s="212">
        <v>7.9610000000000003</v>
      </c>
      <c r="I223" s="213"/>
      <c r="J223" s="214">
        <f>ROUND(I223*H223,2)</f>
        <v>0</v>
      </c>
      <c r="K223" s="210" t="s">
        <v>213</v>
      </c>
      <c r="L223" s="39"/>
      <c r="M223" s="215" t="s">
        <v>35</v>
      </c>
      <c r="N223" s="216" t="s">
        <v>47</v>
      </c>
      <c r="O223" s="64"/>
      <c r="P223" s="172">
        <f>O223*H223</f>
        <v>0</v>
      </c>
      <c r="Q223" s="172">
        <v>0</v>
      </c>
      <c r="R223" s="172">
        <f>Q223*H223</f>
        <v>0</v>
      </c>
      <c r="S223" s="172">
        <v>0</v>
      </c>
      <c r="T223" s="173">
        <f>S223*H223</f>
        <v>0</v>
      </c>
      <c r="U223" s="34"/>
      <c r="V223" s="34"/>
      <c r="W223" s="34"/>
      <c r="X223" s="34"/>
      <c r="Y223" s="34"/>
      <c r="Z223" s="34"/>
      <c r="AA223" s="34"/>
      <c r="AB223" s="34"/>
      <c r="AC223" s="34"/>
      <c r="AD223" s="34"/>
      <c r="AE223" s="34"/>
      <c r="AR223" s="174" t="s">
        <v>369</v>
      </c>
      <c r="AT223" s="174" t="s">
        <v>366</v>
      </c>
      <c r="AU223" s="174" t="s">
        <v>83</v>
      </c>
      <c r="AY223" s="17" t="s">
        <v>215</v>
      </c>
      <c r="BE223" s="175">
        <f>IF(N223="základní",J223,0)</f>
        <v>0</v>
      </c>
      <c r="BF223" s="175">
        <f>IF(N223="snížená",J223,0)</f>
        <v>0</v>
      </c>
      <c r="BG223" s="175">
        <f>IF(N223="zákl. přenesená",J223,0)</f>
        <v>0</v>
      </c>
      <c r="BH223" s="175">
        <f>IF(N223="sníž. přenesená",J223,0)</f>
        <v>0</v>
      </c>
      <c r="BI223" s="175">
        <f>IF(N223="nulová",J223,0)</f>
        <v>0</v>
      </c>
      <c r="BJ223" s="17" t="s">
        <v>83</v>
      </c>
      <c r="BK223" s="175">
        <f>ROUND(I223*H223,2)</f>
        <v>0</v>
      </c>
      <c r="BL223" s="17" t="s">
        <v>369</v>
      </c>
      <c r="BM223" s="174" t="s">
        <v>569</v>
      </c>
    </row>
    <row r="224" spans="1:65" s="2" customFormat="1" ht="19.5" x14ac:dyDescent="0.2">
      <c r="A224" s="34"/>
      <c r="B224" s="35"/>
      <c r="C224" s="36"/>
      <c r="D224" s="176" t="s">
        <v>218</v>
      </c>
      <c r="E224" s="36"/>
      <c r="F224" s="177" t="s">
        <v>570</v>
      </c>
      <c r="G224" s="36"/>
      <c r="H224" s="36"/>
      <c r="I224" s="178"/>
      <c r="J224" s="36"/>
      <c r="K224" s="36"/>
      <c r="L224" s="39"/>
      <c r="M224" s="179"/>
      <c r="N224" s="180"/>
      <c r="O224" s="64"/>
      <c r="P224" s="64"/>
      <c r="Q224" s="64"/>
      <c r="R224" s="64"/>
      <c r="S224" s="64"/>
      <c r="T224" s="65"/>
      <c r="U224" s="34"/>
      <c r="V224" s="34"/>
      <c r="W224" s="34"/>
      <c r="X224" s="34"/>
      <c r="Y224" s="34"/>
      <c r="Z224" s="34"/>
      <c r="AA224" s="34"/>
      <c r="AB224" s="34"/>
      <c r="AC224" s="34"/>
      <c r="AD224" s="34"/>
      <c r="AE224" s="34"/>
      <c r="AT224" s="17" t="s">
        <v>218</v>
      </c>
      <c r="AU224" s="17" t="s">
        <v>83</v>
      </c>
    </row>
    <row r="225" spans="1:65" s="12" customFormat="1" x14ac:dyDescent="0.2">
      <c r="B225" s="181"/>
      <c r="C225" s="182"/>
      <c r="D225" s="176" t="s">
        <v>220</v>
      </c>
      <c r="E225" s="183" t="s">
        <v>35</v>
      </c>
      <c r="F225" s="184" t="s">
        <v>744</v>
      </c>
      <c r="G225" s="182"/>
      <c r="H225" s="185">
        <v>7.9610000000000003</v>
      </c>
      <c r="I225" s="186"/>
      <c r="J225" s="182"/>
      <c r="K225" s="182"/>
      <c r="L225" s="187"/>
      <c r="M225" s="188"/>
      <c r="N225" s="189"/>
      <c r="O225" s="189"/>
      <c r="P225" s="189"/>
      <c r="Q225" s="189"/>
      <c r="R225" s="189"/>
      <c r="S225" s="189"/>
      <c r="T225" s="190"/>
      <c r="AT225" s="191" t="s">
        <v>220</v>
      </c>
      <c r="AU225" s="191" t="s">
        <v>83</v>
      </c>
      <c r="AV225" s="12" t="s">
        <v>85</v>
      </c>
      <c r="AW225" s="12" t="s">
        <v>37</v>
      </c>
      <c r="AX225" s="12" t="s">
        <v>83</v>
      </c>
      <c r="AY225" s="191" t="s">
        <v>215</v>
      </c>
    </row>
    <row r="226" spans="1:65" s="2" customFormat="1" ht="44.25" customHeight="1" x14ac:dyDescent="0.2">
      <c r="A226" s="34"/>
      <c r="B226" s="35"/>
      <c r="C226" s="208" t="s">
        <v>536</v>
      </c>
      <c r="D226" s="208" t="s">
        <v>366</v>
      </c>
      <c r="E226" s="209" t="s">
        <v>579</v>
      </c>
      <c r="F226" s="210" t="s">
        <v>580</v>
      </c>
      <c r="G226" s="211" t="s">
        <v>353</v>
      </c>
      <c r="H226" s="212">
        <v>15.768000000000001</v>
      </c>
      <c r="I226" s="213"/>
      <c r="J226" s="214">
        <f>ROUND(I226*H226,2)</f>
        <v>0</v>
      </c>
      <c r="K226" s="210" t="s">
        <v>213</v>
      </c>
      <c r="L226" s="39"/>
      <c r="M226" s="215" t="s">
        <v>35</v>
      </c>
      <c r="N226" s="216" t="s">
        <v>47</v>
      </c>
      <c r="O226" s="64"/>
      <c r="P226" s="172">
        <f>O226*H226</f>
        <v>0</v>
      </c>
      <c r="Q226" s="172">
        <v>0</v>
      </c>
      <c r="R226" s="172">
        <f>Q226*H226</f>
        <v>0</v>
      </c>
      <c r="S226" s="172">
        <v>0</v>
      </c>
      <c r="T226" s="173">
        <f>S226*H226</f>
        <v>0</v>
      </c>
      <c r="U226" s="34"/>
      <c r="V226" s="34"/>
      <c r="W226" s="34"/>
      <c r="X226" s="34"/>
      <c r="Y226" s="34"/>
      <c r="Z226" s="34"/>
      <c r="AA226" s="34"/>
      <c r="AB226" s="34"/>
      <c r="AC226" s="34"/>
      <c r="AD226" s="34"/>
      <c r="AE226" s="34"/>
      <c r="AR226" s="174" t="s">
        <v>369</v>
      </c>
      <c r="AT226" s="174" t="s">
        <v>366</v>
      </c>
      <c r="AU226" s="174" t="s">
        <v>83</v>
      </c>
      <c r="AY226" s="17" t="s">
        <v>215</v>
      </c>
      <c r="BE226" s="175">
        <f>IF(N226="základní",J226,0)</f>
        <v>0</v>
      </c>
      <c r="BF226" s="175">
        <f>IF(N226="snížená",J226,0)</f>
        <v>0</v>
      </c>
      <c r="BG226" s="175">
        <f>IF(N226="zákl. přenesená",J226,0)</f>
        <v>0</v>
      </c>
      <c r="BH226" s="175">
        <f>IF(N226="sníž. přenesená",J226,0)</f>
        <v>0</v>
      </c>
      <c r="BI226" s="175">
        <f>IF(N226="nulová",J226,0)</f>
        <v>0</v>
      </c>
      <c r="BJ226" s="17" t="s">
        <v>83</v>
      </c>
      <c r="BK226" s="175">
        <f>ROUND(I226*H226,2)</f>
        <v>0</v>
      </c>
      <c r="BL226" s="17" t="s">
        <v>369</v>
      </c>
      <c r="BM226" s="174" t="s">
        <v>683</v>
      </c>
    </row>
    <row r="227" spans="1:65" s="2" customFormat="1" ht="19.5" x14ac:dyDescent="0.2">
      <c r="A227" s="34"/>
      <c r="B227" s="35"/>
      <c r="C227" s="36"/>
      <c r="D227" s="176" t="s">
        <v>218</v>
      </c>
      <c r="E227" s="36"/>
      <c r="F227" s="177" t="s">
        <v>745</v>
      </c>
      <c r="G227" s="36"/>
      <c r="H227" s="36"/>
      <c r="I227" s="178"/>
      <c r="J227" s="36"/>
      <c r="K227" s="36"/>
      <c r="L227" s="39"/>
      <c r="M227" s="179"/>
      <c r="N227" s="180"/>
      <c r="O227" s="64"/>
      <c r="P227" s="64"/>
      <c r="Q227" s="64"/>
      <c r="R227" s="64"/>
      <c r="S227" s="64"/>
      <c r="T227" s="65"/>
      <c r="U227" s="34"/>
      <c r="V227" s="34"/>
      <c r="W227" s="34"/>
      <c r="X227" s="34"/>
      <c r="Y227" s="34"/>
      <c r="Z227" s="34"/>
      <c r="AA227" s="34"/>
      <c r="AB227" s="34"/>
      <c r="AC227" s="34"/>
      <c r="AD227" s="34"/>
      <c r="AE227" s="34"/>
      <c r="AT227" s="17" t="s">
        <v>218</v>
      </c>
      <c r="AU227" s="17" t="s">
        <v>83</v>
      </c>
    </row>
    <row r="228" spans="1:65" s="12" customFormat="1" x14ac:dyDescent="0.2">
      <c r="B228" s="181"/>
      <c r="C228" s="182"/>
      <c r="D228" s="176" t="s">
        <v>220</v>
      </c>
      <c r="E228" s="183" t="s">
        <v>35</v>
      </c>
      <c r="F228" s="184" t="s">
        <v>746</v>
      </c>
      <c r="G228" s="182"/>
      <c r="H228" s="185">
        <v>15.768000000000001</v>
      </c>
      <c r="I228" s="186"/>
      <c r="J228" s="182"/>
      <c r="K228" s="182"/>
      <c r="L228" s="187"/>
      <c r="M228" s="188"/>
      <c r="N228" s="189"/>
      <c r="O228" s="189"/>
      <c r="P228" s="189"/>
      <c r="Q228" s="189"/>
      <c r="R228" s="189"/>
      <c r="S228" s="189"/>
      <c r="T228" s="190"/>
      <c r="AT228" s="191" t="s">
        <v>220</v>
      </c>
      <c r="AU228" s="191" t="s">
        <v>83</v>
      </c>
      <c r="AV228" s="12" t="s">
        <v>85</v>
      </c>
      <c r="AW228" s="12" t="s">
        <v>37</v>
      </c>
      <c r="AX228" s="12" t="s">
        <v>83</v>
      </c>
      <c r="AY228" s="191" t="s">
        <v>215</v>
      </c>
    </row>
    <row r="229" spans="1:65" s="2" customFormat="1" ht="66.75" customHeight="1" x14ac:dyDescent="0.2">
      <c r="A229" s="34"/>
      <c r="B229" s="35"/>
      <c r="C229" s="208" t="s">
        <v>540</v>
      </c>
      <c r="D229" s="208" t="s">
        <v>366</v>
      </c>
      <c r="E229" s="209" t="s">
        <v>747</v>
      </c>
      <c r="F229" s="210" t="s">
        <v>748</v>
      </c>
      <c r="G229" s="211" t="s">
        <v>353</v>
      </c>
      <c r="H229" s="212">
        <v>15.768000000000001</v>
      </c>
      <c r="I229" s="213"/>
      <c r="J229" s="214">
        <f>ROUND(I229*H229,2)</f>
        <v>0</v>
      </c>
      <c r="K229" s="210" t="s">
        <v>213</v>
      </c>
      <c r="L229" s="39"/>
      <c r="M229" s="215" t="s">
        <v>35</v>
      </c>
      <c r="N229" s="216" t="s">
        <v>47</v>
      </c>
      <c r="O229" s="64"/>
      <c r="P229" s="172">
        <f>O229*H229</f>
        <v>0</v>
      </c>
      <c r="Q229" s="172">
        <v>0</v>
      </c>
      <c r="R229" s="172">
        <f>Q229*H229</f>
        <v>0</v>
      </c>
      <c r="S229" s="172">
        <v>0</v>
      </c>
      <c r="T229" s="173">
        <f>S229*H229</f>
        <v>0</v>
      </c>
      <c r="U229" s="34"/>
      <c r="V229" s="34"/>
      <c r="W229" s="34"/>
      <c r="X229" s="34"/>
      <c r="Y229" s="34"/>
      <c r="Z229" s="34"/>
      <c r="AA229" s="34"/>
      <c r="AB229" s="34"/>
      <c r="AC229" s="34"/>
      <c r="AD229" s="34"/>
      <c r="AE229" s="34"/>
      <c r="AR229" s="174" t="s">
        <v>369</v>
      </c>
      <c r="AT229" s="174" t="s">
        <v>366</v>
      </c>
      <c r="AU229" s="174" t="s">
        <v>83</v>
      </c>
      <c r="AY229" s="17" t="s">
        <v>215</v>
      </c>
      <c r="BE229" s="175">
        <f>IF(N229="základní",J229,0)</f>
        <v>0</v>
      </c>
      <c r="BF229" s="175">
        <f>IF(N229="snížená",J229,0)</f>
        <v>0</v>
      </c>
      <c r="BG229" s="175">
        <f>IF(N229="zákl. přenesená",J229,0)</f>
        <v>0</v>
      </c>
      <c r="BH229" s="175">
        <f>IF(N229="sníž. přenesená",J229,0)</f>
        <v>0</v>
      </c>
      <c r="BI229" s="175">
        <f>IF(N229="nulová",J229,0)</f>
        <v>0</v>
      </c>
      <c r="BJ229" s="17" t="s">
        <v>83</v>
      </c>
      <c r="BK229" s="175">
        <f>ROUND(I229*H229,2)</f>
        <v>0</v>
      </c>
      <c r="BL229" s="17" t="s">
        <v>369</v>
      </c>
      <c r="BM229" s="174" t="s">
        <v>749</v>
      </c>
    </row>
    <row r="230" spans="1:65" s="2" customFormat="1" ht="19.5" x14ac:dyDescent="0.2">
      <c r="A230" s="34"/>
      <c r="B230" s="35"/>
      <c r="C230" s="36"/>
      <c r="D230" s="176" t="s">
        <v>218</v>
      </c>
      <c r="E230" s="36"/>
      <c r="F230" s="177" t="s">
        <v>745</v>
      </c>
      <c r="G230" s="36"/>
      <c r="H230" s="36"/>
      <c r="I230" s="178"/>
      <c r="J230" s="36"/>
      <c r="K230" s="36"/>
      <c r="L230" s="39"/>
      <c r="M230" s="179"/>
      <c r="N230" s="180"/>
      <c r="O230" s="64"/>
      <c r="P230" s="64"/>
      <c r="Q230" s="64"/>
      <c r="R230" s="64"/>
      <c r="S230" s="64"/>
      <c r="T230" s="65"/>
      <c r="U230" s="34"/>
      <c r="V230" s="34"/>
      <c r="W230" s="34"/>
      <c r="X230" s="34"/>
      <c r="Y230" s="34"/>
      <c r="Z230" s="34"/>
      <c r="AA230" s="34"/>
      <c r="AB230" s="34"/>
      <c r="AC230" s="34"/>
      <c r="AD230" s="34"/>
      <c r="AE230" s="34"/>
      <c r="AT230" s="17" t="s">
        <v>218</v>
      </c>
      <c r="AU230" s="17" t="s">
        <v>83</v>
      </c>
    </row>
    <row r="231" spans="1:65" s="12" customFormat="1" x14ac:dyDescent="0.2">
      <c r="B231" s="181"/>
      <c r="C231" s="182"/>
      <c r="D231" s="176" t="s">
        <v>220</v>
      </c>
      <c r="E231" s="183" t="s">
        <v>35</v>
      </c>
      <c r="F231" s="184" t="s">
        <v>746</v>
      </c>
      <c r="G231" s="182"/>
      <c r="H231" s="185">
        <v>15.768000000000001</v>
      </c>
      <c r="I231" s="186"/>
      <c r="J231" s="182"/>
      <c r="K231" s="182"/>
      <c r="L231" s="187"/>
      <c r="M231" s="188"/>
      <c r="N231" s="189"/>
      <c r="O231" s="189"/>
      <c r="P231" s="189"/>
      <c r="Q231" s="189"/>
      <c r="R231" s="189"/>
      <c r="S231" s="189"/>
      <c r="T231" s="190"/>
      <c r="AT231" s="191" t="s">
        <v>220</v>
      </c>
      <c r="AU231" s="191" t="s">
        <v>83</v>
      </c>
      <c r="AV231" s="12" t="s">
        <v>85</v>
      </c>
      <c r="AW231" s="12" t="s">
        <v>37</v>
      </c>
      <c r="AX231" s="12" t="s">
        <v>83</v>
      </c>
      <c r="AY231" s="191" t="s">
        <v>215</v>
      </c>
    </row>
    <row r="232" spans="1:65" s="2" customFormat="1" ht="60" x14ac:dyDescent="0.2">
      <c r="A232" s="34"/>
      <c r="B232" s="35"/>
      <c r="C232" s="208" t="s">
        <v>544</v>
      </c>
      <c r="D232" s="208" t="s">
        <v>366</v>
      </c>
      <c r="E232" s="209" t="s">
        <v>573</v>
      </c>
      <c r="F232" s="210" t="s">
        <v>574</v>
      </c>
      <c r="G232" s="211" t="s">
        <v>353</v>
      </c>
      <c r="H232" s="212">
        <v>0.68</v>
      </c>
      <c r="I232" s="213"/>
      <c r="J232" s="214">
        <f>ROUND(I232*H232,2)</f>
        <v>0</v>
      </c>
      <c r="K232" s="210" t="s">
        <v>213</v>
      </c>
      <c r="L232" s="39"/>
      <c r="M232" s="215" t="s">
        <v>35</v>
      </c>
      <c r="N232" s="216" t="s">
        <v>47</v>
      </c>
      <c r="O232" s="64"/>
      <c r="P232" s="172">
        <f>O232*H232</f>
        <v>0</v>
      </c>
      <c r="Q232" s="172">
        <v>0</v>
      </c>
      <c r="R232" s="172">
        <f>Q232*H232</f>
        <v>0</v>
      </c>
      <c r="S232" s="172">
        <v>0</v>
      </c>
      <c r="T232" s="173">
        <f>S232*H232</f>
        <v>0</v>
      </c>
      <c r="U232" s="34"/>
      <c r="V232" s="34"/>
      <c r="W232" s="34"/>
      <c r="X232" s="34"/>
      <c r="Y232" s="34"/>
      <c r="Z232" s="34"/>
      <c r="AA232" s="34"/>
      <c r="AB232" s="34"/>
      <c r="AC232" s="34"/>
      <c r="AD232" s="34"/>
      <c r="AE232" s="34"/>
      <c r="AR232" s="174" t="s">
        <v>369</v>
      </c>
      <c r="AT232" s="174" t="s">
        <v>366</v>
      </c>
      <c r="AU232" s="174" t="s">
        <v>83</v>
      </c>
      <c r="AY232" s="17" t="s">
        <v>215</v>
      </c>
      <c r="BE232" s="175">
        <f>IF(N232="základní",J232,0)</f>
        <v>0</v>
      </c>
      <c r="BF232" s="175">
        <f>IF(N232="snížená",J232,0)</f>
        <v>0</v>
      </c>
      <c r="BG232" s="175">
        <f>IF(N232="zákl. přenesená",J232,0)</f>
        <v>0</v>
      </c>
      <c r="BH232" s="175">
        <f>IF(N232="sníž. přenesená",J232,0)</f>
        <v>0</v>
      </c>
      <c r="BI232" s="175">
        <f>IF(N232="nulová",J232,0)</f>
        <v>0</v>
      </c>
      <c r="BJ232" s="17" t="s">
        <v>83</v>
      </c>
      <c r="BK232" s="175">
        <f>ROUND(I232*H232,2)</f>
        <v>0</v>
      </c>
      <c r="BL232" s="17" t="s">
        <v>369</v>
      </c>
      <c r="BM232" s="174" t="s">
        <v>575</v>
      </c>
    </row>
    <row r="233" spans="1:65" s="2" customFormat="1" ht="19.5" x14ac:dyDescent="0.2">
      <c r="A233" s="34"/>
      <c r="B233" s="35"/>
      <c r="C233" s="36"/>
      <c r="D233" s="176" t="s">
        <v>218</v>
      </c>
      <c r="E233" s="36"/>
      <c r="F233" s="177" t="s">
        <v>576</v>
      </c>
      <c r="G233" s="36"/>
      <c r="H233" s="36"/>
      <c r="I233" s="178"/>
      <c r="J233" s="36"/>
      <c r="K233" s="36"/>
      <c r="L233" s="39"/>
      <c r="M233" s="179"/>
      <c r="N233" s="180"/>
      <c r="O233" s="64"/>
      <c r="P233" s="64"/>
      <c r="Q233" s="64"/>
      <c r="R233" s="64"/>
      <c r="S233" s="64"/>
      <c r="T233" s="65"/>
      <c r="U233" s="34"/>
      <c r="V233" s="34"/>
      <c r="W233" s="34"/>
      <c r="X233" s="34"/>
      <c r="Y233" s="34"/>
      <c r="Z233" s="34"/>
      <c r="AA233" s="34"/>
      <c r="AB233" s="34"/>
      <c r="AC233" s="34"/>
      <c r="AD233" s="34"/>
      <c r="AE233" s="34"/>
      <c r="AT233" s="17" t="s">
        <v>218</v>
      </c>
      <c r="AU233" s="17" t="s">
        <v>83</v>
      </c>
    </row>
    <row r="234" spans="1:65" s="12" customFormat="1" x14ac:dyDescent="0.2">
      <c r="B234" s="181"/>
      <c r="C234" s="182"/>
      <c r="D234" s="176" t="s">
        <v>220</v>
      </c>
      <c r="E234" s="183" t="s">
        <v>35</v>
      </c>
      <c r="F234" s="184" t="s">
        <v>750</v>
      </c>
      <c r="G234" s="182"/>
      <c r="H234" s="185">
        <v>0.68</v>
      </c>
      <c r="I234" s="186"/>
      <c r="J234" s="182"/>
      <c r="K234" s="182"/>
      <c r="L234" s="187"/>
      <c r="M234" s="188"/>
      <c r="N234" s="189"/>
      <c r="O234" s="189"/>
      <c r="P234" s="189"/>
      <c r="Q234" s="189"/>
      <c r="R234" s="189"/>
      <c r="S234" s="189"/>
      <c r="T234" s="190"/>
      <c r="AT234" s="191" t="s">
        <v>220</v>
      </c>
      <c r="AU234" s="191" t="s">
        <v>83</v>
      </c>
      <c r="AV234" s="12" t="s">
        <v>85</v>
      </c>
      <c r="AW234" s="12" t="s">
        <v>37</v>
      </c>
      <c r="AX234" s="12" t="s">
        <v>83</v>
      </c>
      <c r="AY234" s="191" t="s">
        <v>215</v>
      </c>
    </row>
    <row r="235" spans="1:65" s="2" customFormat="1" ht="44.25" customHeight="1" x14ac:dyDescent="0.2">
      <c r="A235" s="34"/>
      <c r="B235" s="35"/>
      <c r="C235" s="208" t="s">
        <v>548</v>
      </c>
      <c r="D235" s="208" t="s">
        <v>366</v>
      </c>
      <c r="E235" s="209" t="s">
        <v>579</v>
      </c>
      <c r="F235" s="210" t="s">
        <v>580</v>
      </c>
      <c r="G235" s="211" t="s">
        <v>353</v>
      </c>
      <c r="H235" s="212">
        <v>7.9610000000000003</v>
      </c>
      <c r="I235" s="213"/>
      <c r="J235" s="214">
        <f>ROUND(I235*H235,2)</f>
        <v>0</v>
      </c>
      <c r="K235" s="210" t="s">
        <v>213</v>
      </c>
      <c r="L235" s="39"/>
      <c r="M235" s="215" t="s">
        <v>35</v>
      </c>
      <c r="N235" s="216" t="s">
        <v>47</v>
      </c>
      <c r="O235" s="64"/>
      <c r="P235" s="172">
        <f>O235*H235</f>
        <v>0</v>
      </c>
      <c r="Q235" s="172">
        <v>0</v>
      </c>
      <c r="R235" s="172">
        <f>Q235*H235</f>
        <v>0</v>
      </c>
      <c r="S235" s="172">
        <v>0</v>
      </c>
      <c r="T235" s="173">
        <f>S235*H235</f>
        <v>0</v>
      </c>
      <c r="U235" s="34"/>
      <c r="V235" s="34"/>
      <c r="W235" s="34"/>
      <c r="X235" s="34"/>
      <c r="Y235" s="34"/>
      <c r="Z235" s="34"/>
      <c r="AA235" s="34"/>
      <c r="AB235" s="34"/>
      <c r="AC235" s="34"/>
      <c r="AD235" s="34"/>
      <c r="AE235" s="34"/>
      <c r="AR235" s="174" t="s">
        <v>369</v>
      </c>
      <c r="AT235" s="174" t="s">
        <v>366</v>
      </c>
      <c r="AU235" s="174" t="s">
        <v>83</v>
      </c>
      <c r="AY235" s="17" t="s">
        <v>215</v>
      </c>
      <c r="BE235" s="175">
        <f>IF(N235="základní",J235,0)</f>
        <v>0</v>
      </c>
      <c r="BF235" s="175">
        <f>IF(N235="snížená",J235,0)</f>
        <v>0</v>
      </c>
      <c r="BG235" s="175">
        <f>IF(N235="zákl. přenesená",J235,0)</f>
        <v>0</v>
      </c>
      <c r="BH235" s="175">
        <f>IF(N235="sníž. přenesená",J235,0)</f>
        <v>0</v>
      </c>
      <c r="BI235" s="175">
        <f>IF(N235="nulová",J235,0)</f>
        <v>0</v>
      </c>
      <c r="BJ235" s="17" t="s">
        <v>83</v>
      </c>
      <c r="BK235" s="175">
        <f>ROUND(I235*H235,2)</f>
        <v>0</v>
      </c>
      <c r="BL235" s="17" t="s">
        <v>369</v>
      </c>
      <c r="BM235" s="174" t="s">
        <v>581</v>
      </c>
    </row>
    <row r="236" spans="1:65" s="2" customFormat="1" ht="19.5" x14ac:dyDescent="0.2">
      <c r="A236" s="34"/>
      <c r="B236" s="35"/>
      <c r="C236" s="36"/>
      <c r="D236" s="176" t="s">
        <v>218</v>
      </c>
      <c r="E236" s="36"/>
      <c r="F236" s="177" t="s">
        <v>582</v>
      </c>
      <c r="G236" s="36"/>
      <c r="H236" s="36"/>
      <c r="I236" s="178"/>
      <c r="J236" s="36"/>
      <c r="K236" s="36"/>
      <c r="L236" s="39"/>
      <c r="M236" s="179"/>
      <c r="N236" s="180"/>
      <c r="O236" s="64"/>
      <c r="P236" s="64"/>
      <c r="Q236" s="64"/>
      <c r="R236" s="64"/>
      <c r="S236" s="64"/>
      <c r="T236" s="65"/>
      <c r="U236" s="34"/>
      <c r="V236" s="34"/>
      <c r="W236" s="34"/>
      <c r="X236" s="34"/>
      <c r="Y236" s="34"/>
      <c r="Z236" s="34"/>
      <c r="AA236" s="34"/>
      <c r="AB236" s="34"/>
      <c r="AC236" s="34"/>
      <c r="AD236" s="34"/>
      <c r="AE236" s="34"/>
      <c r="AT236" s="17" t="s">
        <v>218</v>
      </c>
      <c r="AU236" s="17" t="s">
        <v>83</v>
      </c>
    </row>
    <row r="237" spans="1:65" s="12" customFormat="1" x14ac:dyDescent="0.2">
      <c r="B237" s="181"/>
      <c r="C237" s="182"/>
      <c r="D237" s="176" t="s">
        <v>220</v>
      </c>
      <c r="E237" s="183" t="s">
        <v>35</v>
      </c>
      <c r="F237" s="184" t="s">
        <v>744</v>
      </c>
      <c r="G237" s="182"/>
      <c r="H237" s="185">
        <v>7.9610000000000003</v>
      </c>
      <c r="I237" s="186"/>
      <c r="J237" s="182"/>
      <c r="K237" s="182"/>
      <c r="L237" s="187"/>
      <c r="M237" s="188"/>
      <c r="N237" s="189"/>
      <c r="O237" s="189"/>
      <c r="P237" s="189"/>
      <c r="Q237" s="189"/>
      <c r="R237" s="189"/>
      <c r="S237" s="189"/>
      <c r="T237" s="190"/>
      <c r="AT237" s="191" t="s">
        <v>220</v>
      </c>
      <c r="AU237" s="191" t="s">
        <v>83</v>
      </c>
      <c r="AV237" s="12" t="s">
        <v>85</v>
      </c>
      <c r="AW237" s="12" t="s">
        <v>37</v>
      </c>
      <c r="AX237" s="12" t="s">
        <v>83</v>
      </c>
      <c r="AY237" s="191" t="s">
        <v>215</v>
      </c>
    </row>
    <row r="238" spans="1:65" s="2" customFormat="1" ht="60" x14ac:dyDescent="0.2">
      <c r="A238" s="34"/>
      <c r="B238" s="35"/>
      <c r="C238" s="208" t="s">
        <v>552</v>
      </c>
      <c r="D238" s="208" t="s">
        <v>366</v>
      </c>
      <c r="E238" s="209" t="s">
        <v>584</v>
      </c>
      <c r="F238" s="210" t="s">
        <v>585</v>
      </c>
      <c r="G238" s="211" t="s">
        <v>353</v>
      </c>
      <c r="H238" s="212">
        <v>102.6</v>
      </c>
      <c r="I238" s="213"/>
      <c r="J238" s="214">
        <f>ROUND(I238*H238,2)</f>
        <v>0</v>
      </c>
      <c r="K238" s="210" t="s">
        <v>213</v>
      </c>
      <c r="L238" s="39"/>
      <c r="M238" s="215" t="s">
        <v>35</v>
      </c>
      <c r="N238" s="216" t="s">
        <v>47</v>
      </c>
      <c r="O238" s="64"/>
      <c r="P238" s="172">
        <f>O238*H238</f>
        <v>0</v>
      </c>
      <c r="Q238" s="172">
        <v>0</v>
      </c>
      <c r="R238" s="172">
        <f>Q238*H238</f>
        <v>0</v>
      </c>
      <c r="S238" s="172">
        <v>0</v>
      </c>
      <c r="T238" s="173">
        <f>S238*H238</f>
        <v>0</v>
      </c>
      <c r="U238" s="34"/>
      <c r="V238" s="34"/>
      <c r="W238" s="34"/>
      <c r="X238" s="34"/>
      <c r="Y238" s="34"/>
      <c r="Z238" s="34"/>
      <c r="AA238" s="34"/>
      <c r="AB238" s="34"/>
      <c r="AC238" s="34"/>
      <c r="AD238" s="34"/>
      <c r="AE238" s="34"/>
      <c r="AR238" s="174" t="s">
        <v>369</v>
      </c>
      <c r="AT238" s="174" t="s">
        <v>366</v>
      </c>
      <c r="AU238" s="174" t="s">
        <v>83</v>
      </c>
      <c r="AY238" s="17" t="s">
        <v>215</v>
      </c>
      <c r="BE238" s="175">
        <f>IF(N238="základní",J238,0)</f>
        <v>0</v>
      </c>
      <c r="BF238" s="175">
        <f>IF(N238="snížená",J238,0)</f>
        <v>0</v>
      </c>
      <c r="BG238" s="175">
        <f>IF(N238="zákl. přenesená",J238,0)</f>
        <v>0</v>
      </c>
      <c r="BH238" s="175">
        <f>IF(N238="sníž. přenesená",J238,0)</f>
        <v>0</v>
      </c>
      <c r="BI238" s="175">
        <f>IF(N238="nulová",J238,0)</f>
        <v>0</v>
      </c>
      <c r="BJ238" s="17" t="s">
        <v>83</v>
      </c>
      <c r="BK238" s="175">
        <f>ROUND(I238*H238,2)</f>
        <v>0</v>
      </c>
      <c r="BL238" s="17" t="s">
        <v>369</v>
      </c>
      <c r="BM238" s="174" t="s">
        <v>586</v>
      </c>
    </row>
    <row r="239" spans="1:65" s="2" customFormat="1" ht="19.5" x14ac:dyDescent="0.2">
      <c r="A239" s="34"/>
      <c r="B239" s="35"/>
      <c r="C239" s="36"/>
      <c r="D239" s="176" t="s">
        <v>218</v>
      </c>
      <c r="E239" s="36"/>
      <c r="F239" s="177" t="s">
        <v>587</v>
      </c>
      <c r="G239" s="36"/>
      <c r="H239" s="36"/>
      <c r="I239" s="178"/>
      <c r="J239" s="36"/>
      <c r="K239" s="36"/>
      <c r="L239" s="39"/>
      <c r="M239" s="179"/>
      <c r="N239" s="180"/>
      <c r="O239" s="64"/>
      <c r="P239" s="64"/>
      <c r="Q239" s="64"/>
      <c r="R239" s="64"/>
      <c r="S239" s="64"/>
      <c r="T239" s="65"/>
      <c r="U239" s="34"/>
      <c r="V239" s="34"/>
      <c r="W239" s="34"/>
      <c r="X239" s="34"/>
      <c r="Y239" s="34"/>
      <c r="Z239" s="34"/>
      <c r="AA239" s="34"/>
      <c r="AB239" s="34"/>
      <c r="AC239" s="34"/>
      <c r="AD239" s="34"/>
      <c r="AE239" s="34"/>
      <c r="AT239" s="17" t="s">
        <v>218</v>
      </c>
      <c r="AU239" s="17" t="s">
        <v>83</v>
      </c>
    </row>
    <row r="240" spans="1:65" s="12" customFormat="1" x14ac:dyDescent="0.2">
      <c r="B240" s="181"/>
      <c r="C240" s="182"/>
      <c r="D240" s="176" t="s">
        <v>220</v>
      </c>
      <c r="E240" s="183" t="s">
        <v>35</v>
      </c>
      <c r="F240" s="184" t="s">
        <v>588</v>
      </c>
      <c r="G240" s="182"/>
      <c r="H240" s="185">
        <v>102.6</v>
      </c>
      <c r="I240" s="186"/>
      <c r="J240" s="182"/>
      <c r="K240" s="182"/>
      <c r="L240" s="187"/>
      <c r="M240" s="188"/>
      <c r="N240" s="189"/>
      <c r="O240" s="189"/>
      <c r="P240" s="189"/>
      <c r="Q240" s="189"/>
      <c r="R240" s="189"/>
      <c r="S240" s="189"/>
      <c r="T240" s="190"/>
      <c r="AT240" s="191" t="s">
        <v>220</v>
      </c>
      <c r="AU240" s="191" t="s">
        <v>83</v>
      </c>
      <c r="AV240" s="12" t="s">
        <v>85</v>
      </c>
      <c r="AW240" s="12" t="s">
        <v>37</v>
      </c>
      <c r="AX240" s="12" t="s">
        <v>83</v>
      </c>
      <c r="AY240" s="191" t="s">
        <v>215</v>
      </c>
    </row>
    <row r="241" spans="1:65" s="2" customFormat="1" ht="66.75" customHeight="1" x14ac:dyDescent="0.2">
      <c r="A241" s="34"/>
      <c r="B241" s="35"/>
      <c r="C241" s="208" t="s">
        <v>556</v>
      </c>
      <c r="D241" s="208" t="s">
        <v>366</v>
      </c>
      <c r="E241" s="209" t="s">
        <v>567</v>
      </c>
      <c r="F241" s="210" t="s">
        <v>568</v>
      </c>
      <c r="G241" s="211" t="s">
        <v>353</v>
      </c>
      <c r="H241" s="212">
        <v>12.647</v>
      </c>
      <c r="I241" s="213"/>
      <c r="J241" s="214">
        <f>ROUND(I241*H241,2)</f>
        <v>0</v>
      </c>
      <c r="K241" s="210" t="s">
        <v>213</v>
      </c>
      <c r="L241" s="39"/>
      <c r="M241" s="215" t="s">
        <v>35</v>
      </c>
      <c r="N241" s="216" t="s">
        <v>47</v>
      </c>
      <c r="O241" s="64"/>
      <c r="P241" s="172">
        <f>O241*H241</f>
        <v>0</v>
      </c>
      <c r="Q241" s="172">
        <v>0</v>
      </c>
      <c r="R241" s="172">
        <f>Q241*H241</f>
        <v>0</v>
      </c>
      <c r="S241" s="172">
        <v>0</v>
      </c>
      <c r="T241" s="173">
        <f>S241*H241</f>
        <v>0</v>
      </c>
      <c r="U241" s="34"/>
      <c r="V241" s="34"/>
      <c r="W241" s="34"/>
      <c r="X241" s="34"/>
      <c r="Y241" s="34"/>
      <c r="Z241" s="34"/>
      <c r="AA241" s="34"/>
      <c r="AB241" s="34"/>
      <c r="AC241" s="34"/>
      <c r="AD241" s="34"/>
      <c r="AE241" s="34"/>
      <c r="AR241" s="174" t="s">
        <v>369</v>
      </c>
      <c r="AT241" s="174" t="s">
        <v>366</v>
      </c>
      <c r="AU241" s="174" t="s">
        <v>83</v>
      </c>
      <c r="AY241" s="17" t="s">
        <v>215</v>
      </c>
      <c r="BE241" s="175">
        <f>IF(N241="základní",J241,0)</f>
        <v>0</v>
      </c>
      <c r="BF241" s="175">
        <f>IF(N241="snížená",J241,0)</f>
        <v>0</v>
      </c>
      <c r="BG241" s="175">
        <f>IF(N241="zákl. přenesená",J241,0)</f>
        <v>0</v>
      </c>
      <c r="BH241" s="175">
        <f>IF(N241="sníž. přenesená",J241,0)</f>
        <v>0</v>
      </c>
      <c r="BI241" s="175">
        <f>IF(N241="nulová",J241,0)</f>
        <v>0</v>
      </c>
      <c r="BJ241" s="17" t="s">
        <v>83</v>
      </c>
      <c r="BK241" s="175">
        <f>ROUND(I241*H241,2)</f>
        <v>0</v>
      </c>
      <c r="BL241" s="17" t="s">
        <v>369</v>
      </c>
      <c r="BM241" s="174" t="s">
        <v>590</v>
      </c>
    </row>
    <row r="242" spans="1:65" s="2" customFormat="1" ht="19.5" x14ac:dyDescent="0.2">
      <c r="A242" s="34"/>
      <c r="B242" s="35"/>
      <c r="C242" s="36"/>
      <c r="D242" s="176" t="s">
        <v>218</v>
      </c>
      <c r="E242" s="36"/>
      <c r="F242" s="177" t="s">
        <v>591</v>
      </c>
      <c r="G242" s="36"/>
      <c r="H242" s="36"/>
      <c r="I242" s="178"/>
      <c r="J242" s="36"/>
      <c r="K242" s="36"/>
      <c r="L242" s="39"/>
      <c r="M242" s="179"/>
      <c r="N242" s="180"/>
      <c r="O242" s="64"/>
      <c r="P242" s="64"/>
      <c r="Q242" s="64"/>
      <c r="R242" s="64"/>
      <c r="S242" s="64"/>
      <c r="T242" s="65"/>
      <c r="U242" s="34"/>
      <c r="V242" s="34"/>
      <c r="W242" s="34"/>
      <c r="X242" s="34"/>
      <c r="Y242" s="34"/>
      <c r="Z242" s="34"/>
      <c r="AA242" s="34"/>
      <c r="AB242" s="34"/>
      <c r="AC242" s="34"/>
      <c r="AD242" s="34"/>
      <c r="AE242" s="34"/>
      <c r="AT242" s="17" t="s">
        <v>218</v>
      </c>
      <c r="AU242" s="17" t="s">
        <v>83</v>
      </c>
    </row>
    <row r="243" spans="1:65" s="12" customFormat="1" x14ac:dyDescent="0.2">
      <c r="B243" s="181"/>
      <c r="C243" s="182"/>
      <c r="D243" s="176" t="s">
        <v>220</v>
      </c>
      <c r="E243" s="183" t="s">
        <v>35</v>
      </c>
      <c r="F243" s="184" t="s">
        <v>751</v>
      </c>
      <c r="G243" s="182"/>
      <c r="H243" s="185">
        <v>12.647</v>
      </c>
      <c r="I243" s="186"/>
      <c r="J243" s="182"/>
      <c r="K243" s="182"/>
      <c r="L243" s="187"/>
      <c r="M243" s="188"/>
      <c r="N243" s="189"/>
      <c r="O243" s="189"/>
      <c r="P243" s="189"/>
      <c r="Q243" s="189"/>
      <c r="R243" s="189"/>
      <c r="S243" s="189"/>
      <c r="T243" s="190"/>
      <c r="AT243" s="191" t="s">
        <v>220</v>
      </c>
      <c r="AU243" s="191" t="s">
        <v>83</v>
      </c>
      <c r="AV243" s="12" t="s">
        <v>85</v>
      </c>
      <c r="AW243" s="12" t="s">
        <v>37</v>
      </c>
      <c r="AX243" s="12" t="s">
        <v>83</v>
      </c>
      <c r="AY243" s="191" t="s">
        <v>215</v>
      </c>
    </row>
    <row r="244" spans="1:65" s="2" customFormat="1" ht="44.25" customHeight="1" x14ac:dyDescent="0.2">
      <c r="A244" s="34"/>
      <c r="B244" s="35"/>
      <c r="C244" s="208" t="s">
        <v>560</v>
      </c>
      <c r="D244" s="208" t="s">
        <v>366</v>
      </c>
      <c r="E244" s="209" t="s">
        <v>579</v>
      </c>
      <c r="F244" s="210" t="s">
        <v>580</v>
      </c>
      <c r="G244" s="211" t="s">
        <v>353</v>
      </c>
      <c r="H244" s="212">
        <v>12.647</v>
      </c>
      <c r="I244" s="213"/>
      <c r="J244" s="214">
        <f>ROUND(I244*H244,2)</f>
        <v>0</v>
      </c>
      <c r="K244" s="210" t="s">
        <v>213</v>
      </c>
      <c r="L244" s="39"/>
      <c r="M244" s="215" t="s">
        <v>35</v>
      </c>
      <c r="N244" s="216" t="s">
        <v>47</v>
      </c>
      <c r="O244" s="64"/>
      <c r="P244" s="172">
        <f>O244*H244</f>
        <v>0</v>
      </c>
      <c r="Q244" s="172">
        <v>0</v>
      </c>
      <c r="R244" s="172">
        <f>Q244*H244</f>
        <v>0</v>
      </c>
      <c r="S244" s="172">
        <v>0</v>
      </c>
      <c r="T244" s="173">
        <f>S244*H244</f>
        <v>0</v>
      </c>
      <c r="U244" s="34"/>
      <c r="V244" s="34"/>
      <c r="W244" s="34"/>
      <c r="X244" s="34"/>
      <c r="Y244" s="34"/>
      <c r="Z244" s="34"/>
      <c r="AA244" s="34"/>
      <c r="AB244" s="34"/>
      <c r="AC244" s="34"/>
      <c r="AD244" s="34"/>
      <c r="AE244" s="34"/>
      <c r="AR244" s="174" t="s">
        <v>369</v>
      </c>
      <c r="AT244" s="174" t="s">
        <v>366</v>
      </c>
      <c r="AU244" s="174" t="s">
        <v>83</v>
      </c>
      <c r="AY244" s="17" t="s">
        <v>215</v>
      </c>
      <c r="BE244" s="175">
        <f>IF(N244="základní",J244,0)</f>
        <v>0</v>
      </c>
      <c r="BF244" s="175">
        <f>IF(N244="snížená",J244,0)</f>
        <v>0</v>
      </c>
      <c r="BG244" s="175">
        <f>IF(N244="zákl. přenesená",J244,0)</f>
        <v>0</v>
      </c>
      <c r="BH244" s="175">
        <f>IF(N244="sníž. přenesená",J244,0)</f>
        <v>0</v>
      </c>
      <c r="BI244" s="175">
        <f>IF(N244="nulová",J244,0)</f>
        <v>0</v>
      </c>
      <c r="BJ244" s="17" t="s">
        <v>83</v>
      </c>
      <c r="BK244" s="175">
        <f>ROUND(I244*H244,2)</f>
        <v>0</v>
      </c>
      <c r="BL244" s="17" t="s">
        <v>369</v>
      </c>
      <c r="BM244" s="174" t="s">
        <v>594</v>
      </c>
    </row>
    <row r="245" spans="1:65" s="2" customFormat="1" ht="19.5" x14ac:dyDescent="0.2">
      <c r="A245" s="34"/>
      <c r="B245" s="35"/>
      <c r="C245" s="36"/>
      <c r="D245" s="176" t="s">
        <v>218</v>
      </c>
      <c r="E245" s="36"/>
      <c r="F245" s="177" t="s">
        <v>595</v>
      </c>
      <c r="G245" s="36"/>
      <c r="H245" s="36"/>
      <c r="I245" s="178"/>
      <c r="J245" s="36"/>
      <c r="K245" s="36"/>
      <c r="L245" s="39"/>
      <c r="M245" s="179"/>
      <c r="N245" s="180"/>
      <c r="O245" s="64"/>
      <c r="P245" s="64"/>
      <c r="Q245" s="64"/>
      <c r="R245" s="64"/>
      <c r="S245" s="64"/>
      <c r="T245" s="65"/>
      <c r="U245" s="34"/>
      <c r="V245" s="34"/>
      <c r="W245" s="34"/>
      <c r="X245" s="34"/>
      <c r="Y245" s="34"/>
      <c r="Z245" s="34"/>
      <c r="AA245" s="34"/>
      <c r="AB245" s="34"/>
      <c r="AC245" s="34"/>
      <c r="AD245" s="34"/>
      <c r="AE245" s="34"/>
      <c r="AT245" s="17" t="s">
        <v>218</v>
      </c>
      <c r="AU245" s="17" t="s">
        <v>83</v>
      </c>
    </row>
    <row r="246" spans="1:65" s="12" customFormat="1" x14ac:dyDescent="0.2">
      <c r="B246" s="181"/>
      <c r="C246" s="182"/>
      <c r="D246" s="176" t="s">
        <v>220</v>
      </c>
      <c r="E246" s="183" t="s">
        <v>35</v>
      </c>
      <c r="F246" s="184" t="s">
        <v>751</v>
      </c>
      <c r="G246" s="182"/>
      <c r="H246" s="185">
        <v>12.647</v>
      </c>
      <c r="I246" s="186"/>
      <c r="J246" s="182"/>
      <c r="K246" s="182"/>
      <c r="L246" s="187"/>
      <c r="M246" s="188"/>
      <c r="N246" s="189"/>
      <c r="O246" s="189"/>
      <c r="P246" s="189"/>
      <c r="Q246" s="189"/>
      <c r="R246" s="189"/>
      <c r="S246" s="189"/>
      <c r="T246" s="190"/>
      <c r="AT246" s="191" t="s">
        <v>220</v>
      </c>
      <c r="AU246" s="191" t="s">
        <v>83</v>
      </c>
      <c r="AV246" s="12" t="s">
        <v>85</v>
      </c>
      <c r="AW246" s="12" t="s">
        <v>37</v>
      </c>
      <c r="AX246" s="12" t="s">
        <v>83</v>
      </c>
      <c r="AY246" s="191" t="s">
        <v>215</v>
      </c>
    </row>
    <row r="247" spans="1:65" s="2" customFormat="1" ht="48" x14ac:dyDescent="0.2">
      <c r="A247" s="34"/>
      <c r="B247" s="35"/>
      <c r="C247" s="208" t="s">
        <v>566</v>
      </c>
      <c r="D247" s="208" t="s">
        <v>366</v>
      </c>
      <c r="E247" s="209" t="s">
        <v>597</v>
      </c>
      <c r="F247" s="210" t="s">
        <v>598</v>
      </c>
      <c r="G247" s="211" t="s">
        <v>353</v>
      </c>
      <c r="H247" s="212">
        <v>102.6</v>
      </c>
      <c r="I247" s="213"/>
      <c r="J247" s="214">
        <f>ROUND(I247*H247,2)</f>
        <v>0</v>
      </c>
      <c r="K247" s="210" t="s">
        <v>213</v>
      </c>
      <c r="L247" s="39"/>
      <c r="M247" s="215" t="s">
        <v>35</v>
      </c>
      <c r="N247" s="216" t="s">
        <v>47</v>
      </c>
      <c r="O247" s="64"/>
      <c r="P247" s="172">
        <f>O247*H247</f>
        <v>0</v>
      </c>
      <c r="Q247" s="172">
        <v>0</v>
      </c>
      <c r="R247" s="172">
        <f>Q247*H247</f>
        <v>0</v>
      </c>
      <c r="S247" s="172">
        <v>0</v>
      </c>
      <c r="T247" s="173">
        <f>S247*H247</f>
        <v>0</v>
      </c>
      <c r="U247" s="34"/>
      <c r="V247" s="34"/>
      <c r="W247" s="34"/>
      <c r="X247" s="34"/>
      <c r="Y247" s="34"/>
      <c r="Z247" s="34"/>
      <c r="AA247" s="34"/>
      <c r="AB247" s="34"/>
      <c r="AC247" s="34"/>
      <c r="AD247" s="34"/>
      <c r="AE247" s="34"/>
      <c r="AR247" s="174" t="s">
        <v>369</v>
      </c>
      <c r="AT247" s="174" t="s">
        <v>366</v>
      </c>
      <c r="AU247" s="174" t="s">
        <v>83</v>
      </c>
      <c r="AY247" s="17" t="s">
        <v>215</v>
      </c>
      <c r="BE247" s="175">
        <f>IF(N247="základní",J247,0)</f>
        <v>0</v>
      </c>
      <c r="BF247" s="175">
        <f>IF(N247="snížená",J247,0)</f>
        <v>0</v>
      </c>
      <c r="BG247" s="175">
        <f>IF(N247="zákl. přenesená",J247,0)</f>
        <v>0</v>
      </c>
      <c r="BH247" s="175">
        <f>IF(N247="sníž. přenesená",J247,0)</f>
        <v>0</v>
      </c>
      <c r="BI247" s="175">
        <f>IF(N247="nulová",J247,0)</f>
        <v>0</v>
      </c>
      <c r="BJ247" s="17" t="s">
        <v>83</v>
      </c>
      <c r="BK247" s="175">
        <f>ROUND(I247*H247,2)</f>
        <v>0</v>
      </c>
      <c r="BL247" s="17" t="s">
        <v>369</v>
      </c>
      <c r="BM247" s="174" t="s">
        <v>599</v>
      </c>
    </row>
    <row r="248" spans="1:65" s="12" customFormat="1" x14ac:dyDescent="0.2">
      <c r="B248" s="181"/>
      <c r="C248" s="182"/>
      <c r="D248" s="176" t="s">
        <v>220</v>
      </c>
      <c r="E248" s="183" t="s">
        <v>35</v>
      </c>
      <c r="F248" s="184" t="s">
        <v>588</v>
      </c>
      <c r="G248" s="182"/>
      <c r="H248" s="185">
        <v>102.6</v>
      </c>
      <c r="I248" s="186"/>
      <c r="J248" s="182"/>
      <c r="K248" s="182"/>
      <c r="L248" s="187"/>
      <c r="M248" s="188"/>
      <c r="N248" s="189"/>
      <c r="O248" s="189"/>
      <c r="P248" s="189"/>
      <c r="Q248" s="189"/>
      <c r="R248" s="189"/>
      <c r="S248" s="189"/>
      <c r="T248" s="190"/>
      <c r="AT248" s="191" t="s">
        <v>220</v>
      </c>
      <c r="AU248" s="191" t="s">
        <v>83</v>
      </c>
      <c r="AV248" s="12" t="s">
        <v>85</v>
      </c>
      <c r="AW248" s="12" t="s">
        <v>37</v>
      </c>
      <c r="AX248" s="12" t="s">
        <v>83</v>
      </c>
      <c r="AY248" s="191" t="s">
        <v>215</v>
      </c>
    </row>
    <row r="249" spans="1:65" s="2" customFormat="1" ht="48" x14ac:dyDescent="0.2">
      <c r="A249" s="34"/>
      <c r="B249" s="35"/>
      <c r="C249" s="208" t="s">
        <v>572</v>
      </c>
      <c r="D249" s="208" t="s">
        <v>366</v>
      </c>
      <c r="E249" s="209" t="s">
        <v>601</v>
      </c>
      <c r="F249" s="210" t="s">
        <v>602</v>
      </c>
      <c r="G249" s="211" t="s">
        <v>353</v>
      </c>
      <c r="H249" s="212">
        <v>12.539</v>
      </c>
      <c r="I249" s="213"/>
      <c r="J249" s="214">
        <f>ROUND(I249*H249,2)</f>
        <v>0</v>
      </c>
      <c r="K249" s="210" t="s">
        <v>213</v>
      </c>
      <c r="L249" s="39"/>
      <c r="M249" s="215" t="s">
        <v>35</v>
      </c>
      <c r="N249" s="216" t="s">
        <v>47</v>
      </c>
      <c r="O249" s="64"/>
      <c r="P249" s="172">
        <f>O249*H249</f>
        <v>0</v>
      </c>
      <c r="Q249" s="172">
        <v>0</v>
      </c>
      <c r="R249" s="172">
        <f>Q249*H249</f>
        <v>0</v>
      </c>
      <c r="S249" s="172">
        <v>0</v>
      </c>
      <c r="T249" s="173">
        <f>S249*H249</f>
        <v>0</v>
      </c>
      <c r="U249" s="34"/>
      <c r="V249" s="34"/>
      <c r="W249" s="34"/>
      <c r="X249" s="34"/>
      <c r="Y249" s="34"/>
      <c r="Z249" s="34"/>
      <c r="AA249" s="34"/>
      <c r="AB249" s="34"/>
      <c r="AC249" s="34"/>
      <c r="AD249" s="34"/>
      <c r="AE249" s="34"/>
      <c r="AR249" s="174" t="s">
        <v>369</v>
      </c>
      <c r="AT249" s="174" t="s">
        <v>366</v>
      </c>
      <c r="AU249" s="174" t="s">
        <v>83</v>
      </c>
      <c r="AY249" s="17" t="s">
        <v>215</v>
      </c>
      <c r="BE249" s="175">
        <f>IF(N249="základní",J249,0)</f>
        <v>0</v>
      </c>
      <c r="BF249" s="175">
        <f>IF(N249="snížená",J249,0)</f>
        <v>0</v>
      </c>
      <c r="BG249" s="175">
        <f>IF(N249="zákl. přenesená",J249,0)</f>
        <v>0</v>
      </c>
      <c r="BH249" s="175">
        <f>IF(N249="sníž. přenesená",J249,0)</f>
        <v>0</v>
      </c>
      <c r="BI249" s="175">
        <f>IF(N249="nulová",J249,0)</f>
        <v>0</v>
      </c>
      <c r="BJ249" s="17" t="s">
        <v>83</v>
      </c>
      <c r="BK249" s="175">
        <f>ROUND(I249*H249,2)</f>
        <v>0</v>
      </c>
      <c r="BL249" s="17" t="s">
        <v>369</v>
      </c>
      <c r="BM249" s="174" t="s">
        <v>603</v>
      </c>
    </row>
    <row r="250" spans="1:65" s="12" customFormat="1" x14ac:dyDescent="0.2">
      <c r="B250" s="181"/>
      <c r="C250" s="182"/>
      <c r="D250" s="176" t="s">
        <v>220</v>
      </c>
      <c r="E250" s="183" t="s">
        <v>35</v>
      </c>
      <c r="F250" s="184" t="s">
        <v>734</v>
      </c>
      <c r="G250" s="182"/>
      <c r="H250" s="185">
        <v>12.539</v>
      </c>
      <c r="I250" s="186"/>
      <c r="J250" s="182"/>
      <c r="K250" s="182"/>
      <c r="L250" s="187"/>
      <c r="M250" s="188"/>
      <c r="N250" s="189"/>
      <c r="O250" s="189"/>
      <c r="P250" s="189"/>
      <c r="Q250" s="189"/>
      <c r="R250" s="189"/>
      <c r="S250" s="189"/>
      <c r="T250" s="190"/>
      <c r="AT250" s="191" t="s">
        <v>220</v>
      </c>
      <c r="AU250" s="191" t="s">
        <v>83</v>
      </c>
      <c r="AV250" s="12" t="s">
        <v>85</v>
      </c>
      <c r="AW250" s="12" t="s">
        <v>37</v>
      </c>
      <c r="AX250" s="12" t="s">
        <v>83</v>
      </c>
      <c r="AY250" s="191" t="s">
        <v>215</v>
      </c>
    </row>
    <row r="251" spans="1:65" s="2" customFormat="1" ht="44.25" customHeight="1" x14ac:dyDescent="0.2">
      <c r="A251" s="34"/>
      <c r="B251" s="35"/>
      <c r="C251" s="208" t="s">
        <v>578</v>
      </c>
      <c r="D251" s="208" t="s">
        <v>366</v>
      </c>
      <c r="E251" s="209" t="s">
        <v>605</v>
      </c>
      <c r="F251" s="210" t="s">
        <v>606</v>
      </c>
      <c r="G251" s="211" t="s">
        <v>353</v>
      </c>
      <c r="H251" s="212">
        <v>0.108</v>
      </c>
      <c r="I251" s="213"/>
      <c r="J251" s="214">
        <f>ROUND(I251*H251,2)</f>
        <v>0</v>
      </c>
      <c r="K251" s="210" t="s">
        <v>213</v>
      </c>
      <c r="L251" s="39"/>
      <c r="M251" s="215" t="s">
        <v>35</v>
      </c>
      <c r="N251" s="216" t="s">
        <v>47</v>
      </c>
      <c r="O251" s="64"/>
      <c r="P251" s="172">
        <f>O251*H251</f>
        <v>0</v>
      </c>
      <c r="Q251" s="172">
        <v>0</v>
      </c>
      <c r="R251" s="172">
        <f>Q251*H251</f>
        <v>0</v>
      </c>
      <c r="S251" s="172">
        <v>0</v>
      </c>
      <c r="T251" s="173">
        <f>S251*H251</f>
        <v>0</v>
      </c>
      <c r="U251" s="34"/>
      <c r="V251" s="34"/>
      <c r="W251" s="34"/>
      <c r="X251" s="34"/>
      <c r="Y251" s="34"/>
      <c r="Z251" s="34"/>
      <c r="AA251" s="34"/>
      <c r="AB251" s="34"/>
      <c r="AC251" s="34"/>
      <c r="AD251" s="34"/>
      <c r="AE251" s="34"/>
      <c r="AR251" s="174" t="s">
        <v>369</v>
      </c>
      <c r="AT251" s="174" t="s">
        <v>366</v>
      </c>
      <c r="AU251" s="174" t="s">
        <v>83</v>
      </c>
      <c r="AY251" s="17" t="s">
        <v>215</v>
      </c>
      <c r="BE251" s="175">
        <f>IF(N251="základní",J251,0)</f>
        <v>0</v>
      </c>
      <c r="BF251" s="175">
        <f>IF(N251="snížená",J251,0)</f>
        <v>0</v>
      </c>
      <c r="BG251" s="175">
        <f>IF(N251="zákl. přenesená",J251,0)</f>
        <v>0</v>
      </c>
      <c r="BH251" s="175">
        <f>IF(N251="sníž. přenesená",J251,0)</f>
        <v>0</v>
      </c>
      <c r="BI251" s="175">
        <f>IF(N251="nulová",J251,0)</f>
        <v>0</v>
      </c>
      <c r="BJ251" s="17" t="s">
        <v>83</v>
      </c>
      <c r="BK251" s="175">
        <f>ROUND(I251*H251,2)</f>
        <v>0</v>
      </c>
      <c r="BL251" s="17" t="s">
        <v>369</v>
      </c>
      <c r="BM251" s="174" t="s">
        <v>607</v>
      </c>
    </row>
    <row r="252" spans="1:65" s="12" customFormat="1" x14ac:dyDescent="0.2">
      <c r="B252" s="181"/>
      <c r="C252" s="182"/>
      <c r="D252" s="176" t="s">
        <v>220</v>
      </c>
      <c r="E252" s="183" t="s">
        <v>35</v>
      </c>
      <c r="F252" s="184" t="s">
        <v>752</v>
      </c>
      <c r="G252" s="182"/>
      <c r="H252" s="185">
        <v>0.108</v>
      </c>
      <c r="I252" s="186"/>
      <c r="J252" s="182"/>
      <c r="K252" s="182"/>
      <c r="L252" s="187"/>
      <c r="M252" s="217"/>
      <c r="N252" s="218"/>
      <c r="O252" s="218"/>
      <c r="P252" s="218"/>
      <c r="Q252" s="218"/>
      <c r="R252" s="218"/>
      <c r="S252" s="218"/>
      <c r="T252" s="219"/>
      <c r="AT252" s="191" t="s">
        <v>220</v>
      </c>
      <c r="AU252" s="191" t="s">
        <v>83</v>
      </c>
      <c r="AV252" s="12" t="s">
        <v>85</v>
      </c>
      <c r="AW252" s="12" t="s">
        <v>37</v>
      </c>
      <c r="AX252" s="12" t="s">
        <v>83</v>
      </c>
      <c r="AY252" s="191" t="s">
        <v>215</v>
      </c>
    </row>
    <row r="253" spans="1:65" s="2" customFormat="1" ht="6.95" customHeight="1" x14ac:dyDescent="0.2">
      <c r="A253" s="34"/>
      <c r="B253" s="47"/>
      <c r="C253" s="48"/>
      <c r="D253" s="48"/>
      <c r="E253" s="48"/>
      <c r="F253" s="48"/>
      <c r="G253" s="48"/>
      <c r="H253" s="48"/>
      <c r="I253" s="48"/>
      <c r="J253" s="48"/>
      <c r="K253" s="48"/>
      <c r="L253" s="39"/>
      <c r="M253" s="34"/>
      <c r="O253" s="34"/>
      <c r="P253" s="34"/>
      <c r="Q253" s="34"/>
      <c r="R253" s="34"/>
      <c r="S253" s="34"/>
      <c r="T253" s="34"/>
      <c r="U253" s="34"/>
      <c r="V253" s="34"/>
      <c r="W253" s="34"/>
      <c r="X253" s="34"/>
      <c r="Y253" s="34"/>
      <c r="Z253" s="34"/>
      <c r="AA253" s="34"/>
      <c r="AB253" s="34"/>
      <c r="AC253" s="34"/>
      <c r="AD253" s="34"/>
      <c r="AE253" s="34"/>
    </row>
  </sheetData>
  <sheetProtection algorithmName="SHA-512" hashValue="+mMTmBBlwT4vjT+YDTdYTfE2Wi6+Zm1R4+YUTMRcdWj6ldlNPpSOG9UVBmZiAN5luoLtXsF/zQdLbX/WuGIS/Q==" saltValue="VUNWQIzl0aZUimwzVWt9++XHUH9OiKay50udsL46BnWQchpCaqsGpagU0R1mQY+eGXrjdh5Ecy05udGdqIF+yg==" spinCount="100000" sheet="1" objects="1" scenarios="1" formatColumns="0" formatRows="0" autoFilter="0"/>
  <autoFilter ref="C87:K252"/>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2"/>
  <sheetViews>
    <sheetView showGridLines="0" topLeftCell="A67" workbookViewId="0">
      <selection activeCell="J95" sqref="J95"/>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107</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715</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753</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717</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ROUND(J85,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ROUND((SUM(BE85:BE91)),  2)</f>
        <v>0</v>
      </c>
      <c r="G35" s="34"/>
      <c r="H35" s="34"/>
      <c r="I35" s="124">
        <v>0.21</v>
      </c>
      <c r="J35" s="123">
        <f>ROUND(((SUM(BE85:BE91))*I35),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ROUND((SUM(BF85:BF91)),  2)</f>
        <v>0</v>
      </c>
      <c r="G36" s="34"/>
      <c r="H36" s="34"/>
      <c r="I36" s="124">
        <v>0.15</v>
      </c>
      <c r="J36" s="123">
        <f>ROUND(((SUM(BF85:BF91))*I36),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ROUND((SUM(BG85:BG91)),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ROUND((SUM(BH85:BH91)),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ROUND((SUM(BI85:BI91)),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715</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03.2 - Materíál dodávaný zadavatelem - NEOCEŇOVAT!</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žst. Včelná</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J85</f>
        <v>0</v>
      </c>
      <c r="K63" s="36"/>
      <c r="L63" s="113"/>
      <c r="S63" s="34"/>
      <c r="T63" s="34"/>
      <c r="U63" s="34"/>
      <c r="V63" s="34"/>
      <c r="W63" s="34"/>
      <c r="X63" s="34"/>
      <c r="Y63" s="34"/>
      <c r="Z63" s="34"/>
      <c r="AA63" s="34"/>
      <c r="AB63" s="34"/>
      <c r="AC63" s="34"/>
      <c r="AD63" s="34"/>
      <c r="AE63" s="34"/>
      <c r="AU63" s="17" t="s">
        <v>192</v>
      </c>
    </row>
    <row r="64" spans="1:47" s="2" customFormat="1" ht="21.75" customHeight="1" x14ac:dyDescent="0.2">
      <c r="A64" s="34"/>
      <c r="B64" s="35"/>
      <c r="C64" s="36"/>
      <c r="D64" s="36"/>
      <c r="E64" s="36"/>
      <c r="F64" s="36"/>
      <c r="G64" s="36"/>
      <c r="H64" s="36"/>
      <c r="I64" s="36"/>
      <c r="J64" s="36"/>
      <c r="K64" s="36"/>
      <c r="L64" s="113"/>
      <c r="S64" s="34"/>
      <c r="T64" s="34"/>
      <c r="U64" s="34"/>
      <c r="V64" s="34"/>
      <c r="W64" s="34"/>
      <c r="X64" s="34"/>
      <c r="Y64" s="34"/>
      <c r="Z64" s="34"/>
      <c r="AA64" s="34"/>
      <c r="AB64" s="34"/>
      <c r="AC64" s="34"/>
      <c r="AD64" s="34"/>
      <c r="AE64" s="34"/>
    </row>
    <row r="65" spans="1:31" s="2" customFormat="1" ht="6.95" customHeight="1" x14ac:dyDescent="0.2">
      <c r="A65" s="34"/>
      <c r="B65" s="47"/>
      <c r="C65" s="48"/>
      <c r="D65" s="48"/>
      <c r="E65" s="48"/>
      <c r="F65" s="48"/>
      <c r="G65" s="48"/>
      <c r="H65" s="48"/>
      <c r="I65" s="48"/>
      <c r="J65" s="48"/>
      <c r="K65" s="48"/>
      <c r="L65" s="113"/>
      <c r="S65" s="34"/>
      <c r="T65" s="34"/>
      <c r="U65" s="34"/>
      <c r="V65" s="34"/>
      <c r="W65" s="34"/>
      <c r="X65" s="34"/>
      <c r="Y65" s="34"/>
      <c r="Z65" s="34"/>
      <c r="AA65" s="34"/>
      <c r="AB65" s="34"/>
      <c r="AC65" s="34"/>
      <c r="AD65" s="34"/>
      <c r="AE65" s="34"/>
    </row>
    <row r="69" spans="1:31" s="2" customFormat="1" ht="6.95" customHeight="1" x14ac:dyDescent="0.2">
      <c r="A69" s="34"/>
      <c r="B69" s="49"/>
      <c r="C69" s="50"/>
      <c r="D69" s="50"/>
      <c r="E69" s="50"/>
      <c r="F69" s="50"/>
      <c r="G69" s="50"/>
      <c r="H69" s="50"/>
      <c r="I69" s="50"/>
      <c r="J69" s="50"/>
      <c r="K69" s="50"/>
      <c r="L69" s="113"/>
      <c r="S69" s="34"/>
      <c r="T69" s="34"/>
      <c r="U69" s="34"/>
      <c r="V69" s="34"/>
      <c r="W69" s="34"/>
      <c r="X69" s="34"/>
      <c r="Y69" s="34"/>
      <c r="Z69" s="34"/>
      <c r="AA69" s="34"/>
      <c r="AB69" s="34"/>
      <c r="AC69" s="34"/>
      <c r="AD69" s="34"/>
      <c r="AE69" s="34"/>
    </row>
    <row r="70" spans="1:31" s="2" customFormat="1" ht="24.95" customHeight="1" x14ac:dyDescent="0.2">
      <c r="A70" s="34"/>
      <c r="B70" s="35"/>
      <c r="C70" s="23" t="s">
        <v>196</v>
      </c>
      <c r="D70" s="36"/>
      <c r="E70" s="36"/>
      <c r="F70" s="36"/>
      <c r="G70" s="36"/>
      <c r="H70" s="36"/>
      <c r="I70" s="36"/>
      <c r="J70" s="36"/>
      <c r="K70" s="36"/>
      <c r="L70" s="113"/>
      <c r="S70" s="34"/>
      <c r="T70" s="34"/>
      <c r="U70" s="34"/>
      <c r="V70" s="34"/>
      <c r="W70" s="34"/>
      <c r="X70" s="34"/>
      <c r="Y70" s="34"/>
      <c r="Z70" s="34"/>
      <c r="AA70" s="34"/>
      <c r="AB70" s="34"/>
      <c r="AC70" s="34"/>
      <c r="AD70" s="34"/>
      <c r="AE70" s="34"/>
    </row>
    <row r="71" spans="1:31" s="2" customFormat="1" ht="6.95" customHeight="1" x14ac:dyDescent="0.2">
      <c r="A71" s="34"/>
      <c r="B71" s="35"/>
      <c r="C71" s="36"/>
      <c r="D71" s="36"/>
      <c r="E71" s="36"/>
      <c r="F71" s="36"/>
      <c r="G71" s="36"/>
      <c r="H71" s="36"/>
      <c r="I71" s="36"/>
      <c r="J71" s="36"/>
      <c r="K71" s="36"/>
      <c r="L71" s="113"/>
      <c r="S71" s="34"/>
      <c r="T71" s="34"/>
      <c r="U71" s="34"/>
      <c r="V71" s="34"/>
      <c r="W71" s="34"/>
      <c r="X71" s="34"/>
      <c r="Y71" s="34"/>
      <c r="Z71" s="34"/>
      <c r="AA71" s="34"/>
      <c r="AB71" s="34"/>
      <c r="AC71" s="34"/>
      <c r="AD71" s="34"/>
      <c r="AE71" s="34"/>
    </row>
    <row r="72" spans="1:31" s="2" customFormat="1" ht="12" customHeight="1" x14ac:dyDescent="0.2">
      <c r="A72" s="34"/>
      <c r="B72" s="35"/>
      <c r="C72" s="29" t="s">
        <v>16</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ht="16.5" customHeight="1" x14ac:dyDescent="0.2">
      <c r="A73" s="34"/>
      <c r="B73" s="35"/>
      <c r="C73" s="36"/>
      <c r="D73" s="36"/>
      <c r="E73" s="367" t="str">
        <f>E7</f>
        <v>Oprava kolejí a výhybek v úseku H. Dvořiště - Velešín na trati Č. Budějovice - Summerau</v>
      </c>
      <c r="F73" s="368"/>
      <c r="G73" s="368"/>
      <c r="H73" s="368"/>
      <c r="I73" s="36"/>
      <c r="J73" s="36"/>
      <c r="K73" s="36"/>
      <c r="L73" s="113"/>
      <c r="S73" s="34"/>
      <c r="T73" s="34"/>
      <c r="U73" s="34"/>
      <c r="V73" s="34"/>
      <c r="W73" s="34"/>
      <c r="X73" s="34"/>
      <c r="Y73" s="34"/>
      <c r="Z73" s="34"/>
      <c r="AA73" s="34"/>
      <c r="AB73" s="34"/>
      <c r="AC73" s="34"/>
      <c r="AD73" s="34"/>
      <c r="AE73" s="34"/>
    </row>
    <row r="74" spans="1:31" s="1" customFormat="1" ht="12" customHeight="1" x14ac:dyDescent="0.2">
      <c r="B74" s="21"/>
      <c r="C74" s="29" t="s">
        <v>183</v>
      </c>
      <c r="D74" s="22"/>
      <c r="E74" s="22"/>
      <c r="F74" s="22"/>
      <c r="G74" s="22"/>
      <c r="H74" s="22"/>
      <c r="I74" s="22"/>
      <c r="J74" s="22"/>
      <c r="K74" s="22"/>
      <c r="L74" s="20"/>
    </row>
    <row r="75" spans="1:31" s="2" customFormat="1" ht="16.5" customHeight="1" x14ac:dyDescent="0.2">
      <c r="A75" s="34"/>
      <c r="B75" s="35"/>
      <c r="C75" s="36"/>
      <c r="D75" s="36"/>
      <c r="E75" s="367" t="s">
        <v>715</v>
      </c>
      <c r="F75" s="366"/>
      <c r="G75" s="366"/>
      <c r="H75" s="366"/>
      <c r="I75" s="36"/>
      <c r="J75" s="36"/>
      <c r="K75" s="36"/>
      <c r="L75" s="113"/>
      <c r="S75" s="34"/>
      <c r="T75" s="34"/>
      <c r="U75" s="34"/>
      <c r="V75" s="34"/>
      <c r="W75" s="34"/>
      <c r="X75" s="34"/>
      <c r="Y75" s="34"/>
      <c r="Z75" s="34"/>
      <c r="AA75" s="34"/>
      <c r="AB75" s="34"/>
      <c r="AC75" s="34"/>
      <c r="AD75" s="34"/>
      <c r="AE75" s="34"/>
    </row>
    <row r="76" spans="1:31" s="2" customFormat="1" ht="12" customHeight="1" x14ac:dyDescent="0.2">
      <c r="A76" s="34"/>
      <c r="B76" s="35"/>
      <c r="C76" s="29" t="s">
        <v>185</v>
      </c>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ht="16.5" customHeight="1" x14ac:dyDescent="0.2">
      <c r="A77" s="34"/>
      <c r="B77" s="35"/>
      <c r="C77" s="36"/>
      <c r="D77" s="36"/>
      <c r="E77" s="330" t="str">
        <f>E11</f>
        <v>SO 03.2 - Materíál dodávaný zadavatelem - NEOCEŇOVAT!</v>
      </c>
      <c r="F77" s="366"/>
      <c r="G77" s="366"/>
      <c r="H77" s="366"/>
      <c r="I77" s="36"/>
      <c r="J77" s="36"/>
      <c r="K77" s="36"/>
      <c r="L77" s="113"/>
      <c r="S77" s="34"/>
      <c r="T77" s="34"/>
      <c r="U77" s="34"/>
      <c r="V77" s="34"/>
      <c r="W77" s="34"/>
      <c r="X77" s="34"/>
      <c r="Y77" s="34"/>
      <c r="Z77" s="34"/>
      <c r="AA77" s="34"/>
      <c r="AB77" s="34"/>
      <c r="AC77" s="34"/>
      <c r="AD77" s="34"/>
      <c r="AE77" s="34"/>
    </row>
    <row r="78" spans="1:31" s="2" customFormat="1" ht="6.95" customHeight="1" x14ac:dyDescent="0.2">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22</v>
      </c>
      <c r="D79" s="36"/>
      <c r="E79" s="36"/>
      <c r="F79" s="27" t="str">
        <f>F14</f>
        <v>trať 196 dle JŘ, žst. Včelná</v>
      </c>
      <c r="G79" s="36"/>
      <c r="H79" s="36"/>
      <c r="I79" s="29" t="s">
        <v>24</v>
      </c>
      <c r="J79" s="59" t="str">
        <f>IF(J14="","",J14)</f>
        <v>20. 1. 2021</v>
      </c>
      <c r="K79" s="36"/>
      <c r="L79" s="113"/>
      <c r="S79" s="34"/>
      <c r="T79" s="34"/>
      <c r="U79" s="34"/>
      <c r="V79" s="34"/>
      <c r="W79" s="34"/>
      <c r="X79" s="34"/>
      <c r="Y79" s="34"/>
      <c r="Z79" s="34"/>
      <c r="AA79" s="34"/>
      <c r="AB79" s="34"/>
      <c r="AC79" s="34"/>
      <c r="AD79" s="34"/>
      <c r="AE79" s="34"/>
    </row>
    <row r="80" spans="1:31" s="2" customFormat="1" ht="6.95" customHeight="1" x14ac:dyDescent="0.2">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5.2" customHeight="1" x14ac:dyDescent="0.2">
      <c r="A81" s="34"/>
      <c r="B81" s="35"/>
      <c r="C81" s="29" t="s">
        <v>26</v>
      </c>
      <c r="D81" s="36"/>
      <c r="E81" s="36"/>
      <c r="F81" s="27" t="str">
        <f>E17</f>
        <v xml:space="preserve">Správa železnic, s. o., OŘ Plzeň </v>
      </c>
      <c r="G81" s="36"/>
      <c r="H81" s="36"/>
      <c r="I81" s="29" t="s">
        <v>34</v>
      </c>
      <c r="J81" s="32" t="str">
        <f>E23</f>
        <v xml:space="preserve"> </v>
      </c>
      <c r="K81" s="36"/>
      <c r="L81" s="113"/>
      <c r="S81" s="34"/>
      <c r="T81" s="34"/>
      <c r="U81" s="34"/>
      <c r="V81" s="34"/>
      <c r="W81" s="34"/>
      <c r="X81" s="34"/>
      <c r="Y81" s="34"/>
      <c r="Z81" s="34"/>
      <c r="AA81" s="34"/>
      <c r="AB81" s="34"/>
      <c r="AC81" s="34"/>
      <c r="AD81" s="34"/>
      <c r="AE81" s="34"/>
    </row>
    <row r="82" spans="1:65" s="2" customFormat="1" ht="15.2" customHeight="1" x14ac:dyDescent="0.2">
      <c r="A82" s="34"/>
      <c r="B82" s="35"/>
      <c r="C82" s="29" t="s">
        <v>32</v>
      </c>
      <c r="D82" s="36"/>
      <c r="E82" s="36"/>
      <c r="F82" s="27" t="str">
        <f>IF(E20="","",E20)</f>
        <v>Vyplň údaj</v>
      </c>
      <c r="G82" s="36"/>
      <c r="H82" s="36"/>
      <c r="I82" s="29" t="s">
        <v>38</v>
      </c>
      <c r="J82" s="32" t="str">
        <f>E26</f>
        <v>Libor Brabenec</v>
      </c>
      <c r="K82" s="36"/>
      <c r="L82" s="113"/>
      <c r="S82" s="34"/>
      <c r="T82" s="34"/>
      <c r="U82" s="34"/>
      <c r="V82" s="34"/>
      <c r="W82" s="34"/>
      <c r="X82" s="34"/>
      <c r="Y82" s="34"/>
      <c r="Z82" s="34"/>
      <c r="AA82" s="34"/>
      <c r="AB82" s="34"/>
      <c r="AC82" s="34"/>
      <c r="AD82" s="34"/>
      <c r="AE82" s="34"/>
    </row>
    <row r="83" spans="1:65" s="2" customFormat="1" ht="10.3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11" customFormat="1" ht="29.25" customHeight="1" x14ac:dyDescent="0.2">
      <c r="A84" s="151"/>
      <c r="B84" s="152"/>
      <c r="C84" s="153" t="s">
        <v>197</v>
      </c>
      <c r="D84" s="154" t="s">
        <v>61</v>
      </c>
      <c r="E84" s="154" t="s">
        <v>57</v>
      </c>
      <c r="F84" s="154" t="s">
        <v>58</v>
      </c>
      <c r="G84" s="154" t="s">
        <v>198</v>
      </c>
      <c r="H84" s="154" t="s">
        <v>199</v>
      </c>
      <c r="I84" s="154" t="s">
        <v>200</v>
      </c>
      <c r="J84" s="154" t="s">
        <v>191</v>
      </c>
      <c r="K84" s="155" t="s">
        <v>201</v>
      </c>
      <c r="L84" s="156"/>
      <c r="M84" s="68" t="s">
        <v>35</v>
      </c>
      <c r="N84" s="69" t="s">
        <v>46</v>
      </c>
      <c r="O84" s="69" t="s">
        <v>202</v>
      </c>
      <c r="P84" s="69" t="s">
        <v>203</v>
      </c>
      <c r="Q84" s="69" t="s">
        <v>204</v>
      </c>
      <c r="R84" s="69" t="s">
        <v>205</v>
      </c>
      <c r="S84" s="69" t="s">
        <v>206</v>
      </c>
      <c r="T84" s="70" t="s">
        <v>207</v>
      </c>
      <c r="U84" s="151"/>
      <c r="V84" s="151"/>
      <c r="W84" s="151"/>
      <c r="X84" s="151"/>
      <c r="Y84" s="151"/>
      <c r="Z84" s="151"/>
      <c r="AA84" s="151"/>
      <c r="AB84" s="151"/>
      <c r="AC84" s="151"/>
      <c r="AD84" s="151"/>
      <c r="AE84" s="151"/>
    </row>
    <row r="85" spans="1:65" s="2" customFormat="1" ht="22.9" customHeight="1" x14ac:dyDescent="0.25">
      <c r="A85" s="34"/>
      <c r="B85" s="35"/>
      <c r="C85" s="75" t="s">
        <v>208</v>
      </c>
      <c r="D85" s="36"/>
      <c r="E85" s="36"/>
      <c r="F85" s="36"/>
      <c r="G85" s="36"/>
      <c r="H85" s="36"/>
      <c r="I85" s="36"/>
      <c r="J85" s="157">
        <f>BK85</f>
        <v>0</v>
      </c>
      <c r="K85" s="36"/>
      <c r="L85" s="39"/>
      <c r="M85" s="71"/>
      <c r="N85" s="158"/>
      <c r="O85" s="72"/>
      <c r="P85" s="159">
        <f>SUM(P86:P91)</f>
        <v>0</v>
      </c>
      <c r="Q85" s="72"/>
      <c r="R85" s="159">
        <f>SUM(R86:R91)</f>
        <v>1.25204</v>
      </c>
      <c r="S85" s="72"/>
      <c r="T85" s="160">
        <f>SUM(T86:T91)</f>
        <v>0</v>
      </c>
      <c r="U85" s="34"/>
      <c r="V85" s="34"/>
      <c r="W85" s="34"/>
      <c r="X85" s="34"/>
      <c r="Y85" s="34"/>
      <c r="Z85" s="34"/>
      <c r="AA85" s="34"/>
      <c r="AB85" s="34"/>
      <c r="AC85" s="34"/>
      <c r="AD85" s="34"/>
      <c r="AE85" s="34"/>
      <c r="AT85" s="17" t="s">
        <v>75</v>
      </c>
      <c r="AU85" s="17" t="s">
        <v>192</v>
      </c>
      <c r="BK85" s="161">
        <f>SUM(BK86:BK91)</f>
        <v>0</v>
      </c>
    </row>
    <row r="86" spans="1:65" s="2" customFormat="1" ht="16.5" customHeight="1" x14ac:dyDescent="0.2">
      <c r="A86" s="34"/>
      <c r="B86" s="35"/>
      <c r="C86" s="162" t="s">
        <v>83</v>
      </c>
      <c r="D86" s="162" t="s">
        <v>209</v>
      </c>
      <c r="E86" s="163" t="s">
        <v>708</v>
      </c>
      <c r="F86" s="164" t="s">
        <v>709</v>
      </c>
      <c r="G86" s="165" t="s">
        <v>212</v>
      </c>
      <c r="H86" s="166">
        <v>1</v>
      </c>
      <c r="I86" s="321">
        <v>0</v>
      </c>
      <c r="J86" s="168">
        <f>ROUND(I86*H86,2)</f>
        <v>0</v>
      </c>
      <c r="K86" s="164" t="s">
        <v>213</v>
      </c>
      <c r="L86" s="169"/>
      <c r="M86" s="170" t="s">
        <v>35</v>
      </c>
      <c r="N86" s="171" t="s">
        <v>47</v>
      </c>
      <c r="O86" s="64"/>
      <c r="P86" s="172">
        <f>O86*H86</f>
        <v>0</v>
      </c>
      <c r="Q86" s="172">
        <v>1.25204</v>
      </c>
      <c r="R86" s="172">
        <f>Q86*H86</f>
        <v>1.25204</v>
      </c>
      <c r="S86" s="172">
        <v>0</v>
      </c>
      <c r="T86" s="173">
        <f>S86*H86</f>
        <v>0</v>
      </c>
      <c r="U86" s="34"/>
      <c r="V86" s="34"/>
      <c r="W86" s="34"/>
      <c r="X86" s="34"/>
      <c r="Y86" s="34"/>
      <c r="Z86" s="34"/>
      <c r="AA86" s="34"/>
      <c r="AB86" s="34"/>
      <c r="AC86" s="34"/>
      <c r="AD86" s="34"/>
      <c r="AE86" s="34"/>
      <c r="AR86" s="174" t="s">
        <v>214</v>
      </c>
      <c r="AT86" s="174" t="s">
        <v>209</v>
      </c>
      <c r="AU86" s="174" t="s">
        <v>76</v>
      </c>
      <c r="AY86" s="17" t="s">
        <v>215</v>
      </c>
      <c r="BE86" s="175">
        <f>IF(N86="základní",J86,0)</f>
        <v>0</v>
      </c>
      <c r="BF86" s="175">
        <f>IF(N86="snížená",J86,0)</f>
        <v>0</v>
      </c>
      <c r="BG86" s="175">
        <f>IF(N86="zákl. přenesená",J86,0)</f>
        <v>0</v>
      </c>
      <c r="BH86" s="175">
        <f>IF(N86="sníž. přenesená",J86,0)</f>
        <v>0</v>
      </c>
      <c r="BI86" s="175">
        <f>IF(N86="nulová",J86,0)</f>
        <v>0</v>
      </c>
      <c r="BJ86" s="17" t="s">
        <v>83</v>
      </c>
      <c r="BK86" s="175">
        <f>ROUND(I86*H86,2)</f>
        <v>0</v>
      </c>
      <c r="BL86" s="17" t="s">
        <v>216</v>
      </c>
      <c r="BM86" s="174" t="s">
        <v>710</v>
      </c>
    </row>
    <row r="87" spans="1:65" s="2" customFormat="1" ht="39" x14ac:dyDescent="0.2">
      <c r="A87" s="34"/>
      <c r="B87" s="35"/>
      <c r="C87" s="36"/>
      <c r="D87" s="176" t="s">
        <v>218</v>
      </c>
      <c r="E87" s="36"/>
      <c r="F87" s="177" t="s">
        <v>698</v>
      </c>
      <c r="G87" s="36"/>
      <c r="H87" s="36"/>
      <c r="I87" s="178"/>
      <c r="J87" s="36"/>
      <c r="K87" s="36"/>
      <c r="L87" s="39"/>
      <c r="M87" s="179"/>
      <c r="N87" s="180"/>
      <c r="O87" s="64"/>
      <c r="P87" s="64"/>
      <c r="Q87" s="64"/>
      <c r="R87" s="64"/>
      <c r="S87" s="64"/>
      <c r="T87" s="65"/>
      <c r="U87" s="34"/>
      <c r="V87" s="34"/>
      <c r="W87" s="34"/>
      <c r="X87" s="34"/>
      <c r="Y87" s="34"/>
      <c r="Z87" s="34"/>
      <c r="AA87" s="34"/>
      <c r="AB87" s="34"/>
      <c r="AC87" s="34"/>
      <c r="AD87" s="34"/>
      <c r="AE87" s="34"/>
      <c r="AT87" s="17" t="s">
        <v>218</v>
      </c>
      <c r="AU87" s="17" t="s">
        <v>76</v>
      </c>
    </row>
    <row r="88" spans="1:65" s="12" customFormat="1" x14ac:dyDescent="0.2">
      <c r="B88" s="181"/>
      <c r="C88" s="182"/>
      <c r="D88" s="176" t="s">
        <v>220</v>
      </c>
      <c r="E88" s="183" t="s">
        <v>35</v>
      </c>
      <c r="F88" s="184" t="s">
        <v>271</v>
      </c>
      <c r="G88" s="182"/>
      <c r="H88" s="185">
        <v>1</v>
      </c>
      <c r="I88" s="186"/>
      <c r="J88" s="182"/>
      <c r="K88" s="182"/>
      <c r="L88" s="187"/>
      <c r="M88" s="188"/>
      <c r="N88" s="189"/>
      <c r="O88" s="189"/>
      <c r="P88" s="189"/>
      <c r="Q88" s="189"/>
      <c r="R88" s="189"/>
      <c r="S88" s="189"/>
      <c r="T88" s="190"/>
      <c r="AT88" s="191" t="s">
        <v>220</v>
      </c>
      <c r="AU88" s="191" t="s">
        <v>76</v>
      </c>
      <c r="AV88" s="12" t="s">
        <v>85</v>
      </c>
      <c r="AW88" s="12" t="s">
        <v>37</v>
      </c>
      <c r="AX88" s="12" t="s">
        <v>83</v>
      </c>
      <c r="AY88" s="191" t="s">
        <v>215</v>
      </c>
    </row>
    <row r="89" spans="1:65" s="2" customFormat="1" ht="16.5" customHeight="1" x14ac:dyDescent="0.2">
      <c r="A89" s="34"/>
      <c r="B89" s="35"/>
      <c r="C89" s="162" t="s">
        <v>85</v>
      </c>
      <c r="D89" s="162" t="s">
        <v>209</v>
      </c>
      <c r="E89" s="163" t="s">
        <v>711</v>
      </c>
      <c r="F89" s="164" t="s">
        <v>712</v>
      </c>
      <c r="G89" s="165" t="s">
        <v>212</v>
      </c>
      <c r="H89" s="166">
        <v>54</v>
      </c>
      <c r="I89" s="321">
        <v>0</v>
      </c>
      <c r="J89" s="168">
        <f>ROUND(I89*H89,2)</f>
        <v>0</v>
      </c>
      <c r="K89" s="164" t="s">
        <v>213</v>
      </c>
      <c r="L89" s="169"/>
      <c r="M89" s="170" t="s">
        <v>35</v>
      </c>
      <c r="N89" s="171" t="s">
        <v>47</v>
      </c>
      <c r="O89" s="64"/>
      <c r="P89" s="172">
        <f>O89*H89</f>
        <v>0</v>
      </c>
      <c r="Q89" s="172">
        <v>0</v>
      </c>
      <c r="R89" s="172">
        <f>Q89*H89</f>
        <v>0</v>
      </c>
      <c r="S89" s="172">
        <v>0</v>
      </c>
      <c r="T89" s="173">
        <f>S89*H89</f>
        <v>0</v>
      </c>
      <c r="U89" s="34"/>
      <c r="V89" s="34"/>
      <c r="W89" s="34"/>
      <c r="X89" s="34"/>
      <c r="Y89" s="34"/>
      <c r="Z89" s="34"/>
      <c r="AA89" s="34"/>
      <c r="AB89" s="34"/>
      <c r="AC89" s="34"/>
      <c r="AD89" s="34"/>
      <c r="AE89" s="34"/>
      <c r="AR89" s="174" t="s">
        <v>214</v>
      </c>
      <c r="AT89" s="174" t="s">
        <v>209</v>
      </c>
      <c r="AU89" s="174" t="s">
        <v>76</v>
      </c>
      <c r="AY89" s="17" t="s">
        <v>215</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216</v>
      </c>
      <c r="BM89" s="174" t="s">
        <v>713</v>
      </c>
    </row>
    <row r="90" spans="1:65" s="2" customFormat="1" ht="58.5" x14ac:dyDescent="0.2">
      <c r="A90" s="34"/>
      <c r="B90" s="35"/>
      <c r="C90" s="36"/>
      <c r="D90" s="176" t="s">
        <v>218</v>
      </c>
      <c r="E90" s="36"/>
      <c r="F90" s="177" t="s">
        <v>714</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218</v>
      </c>
      <c r="AU90" s="17" t="s">
        <v>76</v>
      </c>
    </row>
    <row r="91" spans="1:65" s="12" customFormat="1" x14ac:dyDescent="0.2">
      <c r="B91" s="181"/>
      <c r="C91" s="182"/>
      <c r="D91" s="176" t="s">
        <v>220</v>
      </c>
      <c r="E91" s="183" t="s">
        <v>35</v>
      </c>
      <c r="F91" s="184" t="s">
        <v>729</v>
      </c>
      <c r="G91" s="182"/>
      <c r="H91" s="185">
        <v>54</v>
      </c>
      <c r="I91" s="186"/>
      <c r="J91" s="182"/>
      <c r="K91" s="182"/>
      <c r="L91" s="187"/>
      <c r="M91" s="217"/>
      <c r="N91" s="218"/>
      <c r="O91" s="218"/>
      <c r="P91" s="218"/>
      <c r="Q91" s="218"/>
      <c r="R91" s="218"/>
      <c r="S91" s="218"/>
      <c r="T91" s="219"/>
      <c r="AT91" s="191" t="s">
        <v>220</v>
      </c>
      <c r="AU91" s="191" t="s">
        <v>76</v>
      </c>
      <c r="AV91" s="12" t="s">
        <v>85</v>
      </c>
      <c r="AW91" s="12" t="s">
        <v>37</v>
      </c>
      <c r="AX91" s="12" t="s">
        <v>83</v>
      </c>
      <c r="AY91" s="191" t="s">
        <v>215</v>
      </c>
    </row>
    <row r="92" spans="1:65" s="2" customFormat="1" ht="6.95" customHeight="1" x14ac:dyDescent="0.2">
      <c r="A92" s="34"/>
      <c r="B92" s="47"/>
      <c r="C92" s="48"/>
      <c r="D92" s="48"/>
      <c r="E92" s="48"/>
      <c r="F92" s="48"/>
      <c r="G92" s="48"/>
      <c r="H92" s="48"/>
      <c r="I92" s="48"/>
      <c r="J92" s="48"/>
      <c r="K92" s="48"/>
      <c r="L92" s="39"/>
      <c r="M92" s="34"/>
      <c r="O92" s="34"/>
      <c r="P92" s="34"/>
      <c r="Q92" s="34"/>
      <c r="R92" s="34"/>
      <c r="S92" s="34"/>
      <c r="T92" s="34"/>
      <c r="U92" s="34"/>
      <c r="V92" s="34"/>
      <c r="W92" s="34"/>
      <c r="X92" s="34"/>
      <c r="Y92" s="34"/>
      <c r="Z92" s="34"/>
      <c r="AA92" s="34"/>
      <c r="AB92" s="34"/>
      <c r="AC92" s="34"/>
      <c r="AD92" s="34"/>
      <c r="AE92" s="34"/>
    </row>
  </sheetData>
  <sheetProtection algorithmName="SHA-512" hashValue="rRnd9/H4QM92B7I6MYgu288dUMZYPQtCKLeJzIKLeyhN6tWxz+yqNBXXtL3sb5H4c9anS50F1FZ25++ztqpKqA==" saltValue="I3LGK6Gprh/BEOMJkvBUchUvo3X/2RYpu+5Ydqruj+mWX9ZzOkiW/FZcrq+kui2WYfzEVU4/rsIvkE3uURvdlQ==" spinCount="100000" sheet="1" objects="1" scenarios="1" formatColumns="0" formatRows="0" autoFilter="0"/>
  <autoFilter ref="C84:K91"/>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3"/>
  <sheetViews>
    <sheetView showGridLines="0"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112</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754</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755</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717</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ROUND((SUM(BE88:BE252)),  2)</f>
        <v>0</v>
      </c>
      <c r="G35" s="34"/>
      <c r="H35" s="34"/>
      <c r="I35" s="124">
        <v>0.21</v>
      </c>
      <c r="J35" s="123">
        <f>ROUND(((SUM(BE88:BE252))*I35),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ROUND((SUM(BF88:BF252)),  2)</f>
        <v>0</v>
      </c>
      <c r="G36" s="34"/>
      <c r="H36" s="34"/>
      <c r="I36" s="124">
        <v>0.15</v>
      </c>
      <c r="J36" s="123">
        <f>ROUND(((SUM(BF88:BF252))*I36),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ROUND((SUM(BG88:BG252)),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ROUND((SUM(BH88:BH252)),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ROUND((SUM(BI88:BI252)),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754</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04.1 - Železniční svršek</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žst. Včelná</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192</v>
      </c>
    </row>
    <row r="64" spans="1:47" s="9" customFormat="1" ht="24.95" customHeight="1" x14ac:dyDescent="0.2">
      <c r="B64" s="140"/>
      <c r="C64" s="141"/>
      <c r="D64" s="142" t="s">
        <v>193</v>
      </c>
      <c r="E64" s="143"/>
      <c r="F64" s="143"/>
      <c r="G64" s="143"/>
      <c r="H64" s="143"/>
      <c r="I64" s="143"/>
      <c r="J64" s="144">
        <f>J150</f>
        <v>0</v>
      </c>
      <c r="K64" s="141"/>
      <c r="L64" s="145"/>
    </row>
    <row r="65" spans="1:31" s="10" customFormat="1" ht="19.899999999999999" customHeight="1" x14ac:dyDescent="0.2">
      <c r="B65" s="146"/>
      <c r="C65" s="97"/>
      <c r="D65" s="147" t="s">
        <v>194</v>
      </c>
      <c r="E65" s="148"/>
      <c r="F65" s="148"/>
      <c r="G65" s="148"/>
      <c r="H65" s="148"/>
      <c r="I65" s="148"/>
      <c r="J65" s="149">
        <f>J151</f>
        <v>0</v>
      </c>
      <c r="K65" s="97"/>
      <c r="L65" s="150"/>
    </row>
    <row r="66" spans="1:31" s="9" customFormat="1" ht="24.95" customHeight="1" x14ac:dyDescent="0.2">
      <c r="B66" s="140"/>
      <c r="C66" s="141"/>
      <c r="D66" s="142" t="s">
        <v>195</v>
      </c>
      <c r="E66" s="143"/>
      <c r="F66" s="143"/>
      <c r="G66" s="143"/>
      <c r="H66" s="143"/>
      <c r="I66" s="143"/>
      <c r="J66" s="144">
        <f>J198</f>
        <v>0</v>
      </c>
      <c r="K66" s="141"/>
      <c r="L66" s="145"/>
    </row>
    <row r="67" spans="1:31" s="2" customFormat="1" ht="21.75" customHeight="1" x14ac:dyDescent="0.2">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ht="6.95" customHeight="1" x14ac:dyDescent="0.2">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ht="6.95" customHeight="1" x14ac:dyDescent="0.2">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24.95" customHeight="1" x14ac:dyDescent="0.2">
      <c r="A73" s="34"/>
      <c r="B73" s="35"/>
      <c r="C73" s="23" t="s">
        <v>196</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6.95" customHeight="1" x14ac:dyDescent="0.2">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 customHeight="1" x14ac:dyDescent="0.2">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6.5" customHeight="1" x14ac:dyDescent="0.2">
      <c r="A76" s="34"/>
      <c r="B76" s="35"/>
      <c r="C76" s="36"/>
      <c r="D76" s="36"/>
      <c r="E76" s="367" t="str">
        <f>E7</f>
        <v>Oprava kolejí a výhybek v úseku H. Dvořiště - Velešín na trati Č. Budějovice - Summerau</v>
      </c>
      <c r="F76" s="368"/>
      <c r="G76" s="368"/>
      <c r="H76" s="368"/>
      <c r="I76" s="36"/>
      <c r="J76" s="36"/>
      <c r="K76" s="36"/>
      <c r="L76" s="113"/>
      <c r="S76" s="34"/>
      <c r="T76" s="34"/>
      <c r="U76" s="34"/>
      <c r="V76" s="34"/>
      <c r="W76" s="34"/>
      <c r="X76" s="34"/>
      <c r="Y76" s="34"/>
      <c r="Z76" s="34"/>
      <c r="AA76" s="34"/>
      <c r="AB76" s="34"/>
      <c r="AC76" s="34"/>
      <c r="AD76" s="34"/>
      <c r="AE76" s="34"/>
    </row>
    <row r="77" spans="1:31" s="1" customFormat="1" ht="12" customHeight="1" x14ac:dyDescent="0.2">
      <c r="B77" s="21"/>
      <c r="C77" s="29" t="s">
        <v>183</v>
      </c>
      <c r="D77" s="22"/>
      <c r="E77" s="22"/>
      <c r="F77" s="22"/>
      <c r="G77" s="22"/>
      <c r="H77" s="22"/>
      <c r="I77" s="22"/>
      <c r="J77" s="22"/>
      <c r="K77" s="22"/>
      <c r="L77" s="20"/>
    </row>
    <row r="78" spans="1:31" s="2" customFormat="1" ht="16.5" customHeight="1" x14ac:dyDescent="0.2">
      <c r="A78" s="34"/>
      <c r="B78" s="35"/>
      <c r="C78" s="36"/>
      <c r="D78" s="36"/>
      <c r="E78" s="367" t="s">
        <v>754</v>
      </c>
      <c r="F78" s="366"/>
      <c r="G78" s="366"/>
      <c r="H78" s="36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185</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ht="16.5" customHeight="1" x14ac:dyDescent="0.2">
      <c r="A80" s="34"/>
      <c r="B80" s="35"/>
      <c r="C80" s="36"/>
      <c r="D80" s="36"/>
      <c r="E80" s="330" t="str">
        <f>E11</f>
        <v>SO 04.1 - Železniční svršek</v>
      </c>
      <c r="F80" s="366"/>
      <c r="G80" s="366"/>
      <c r="H80" s="366"/>
      <c r="I80" s="36"/>
      <c r="J80" s="36"/>
      <c r="K80" s="36"/>
      <c r="L80" s="113"/>
      <c r="S80" s="34"/>
      <c r="T80" s="34"/>
      <c r="U80" s="34"/>
      <c r="V80" s="34"/>
      <c r="W80" s="34"/>
      <c r="X80" s="34"/>
      <c r="Y80" s="34"/>
      <c r="Z80" s="34"/>
      <c r="AA80" s="34"/>
      <c r="AB80" s="34"/>
      <c r="AC80" s="34"/>
      <c r="AD80" s="34"/>
      <c r="AE80" s="34"/>
    </row>
    <row r="81" spans="1:65" s="2" customFormat="1" ht="6.95" customHeight="1" x14ac:dyDescent="0.2">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 customHeight="1" x14ac:dyDescent="0.2">
      <c r="A82" s="34"/>
      <c r="B82" s="35"/>
      <c r="C82" s="29" t="s">
        <v>22</v>
      </c>
      <c r="D82" s="36"/>
      <c r="E82" s="36"/>
      <c r="F82" s="27" t="str">
        <f>F14</f>
        <v>trať 196 dle JŘ, žst. Včelná</v>
      </c>
      <c r="G82" s="36"/>
      <c r="H82" s="36"/>
      <c r="I82" s="29" t="s">
        <v>24</v>
      </c>
      <c r="J82" s="59" t="str">
        <f>IF(J14="","",J14)</f>
        <v>20. 1. 2021</v>
      </c>
      <c r="K82" s="36"/>
      <c r="L82" s="113"/>
      <c r="S82" s="34"/>
      <c r="T82" s="34"/>
      <c r="U82" s="34"/>
      <c r="V82" s="34"/>
      <c r="W82" s="34"/>
      <c r="X82" s="34"/>
      <c r="Y82" s="34"/>
      <c r="Z82" s="34"/>
      <c r="AA82" s="34"/>
      <c r="AB82" s="34"/>
      <c r="AC82" s="34"/>
      <c r="AD82" s="34"/>
      <c r="AE82" s="34"/>
    </row>
    <row r="83" spans="1:65" s="2" customFormat="1" ht="6.9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5.2" customHeight="1" x14ac:dyDescent="0.2">
      <c r="A84" s="34"/>
      <c r="B84" s="35"/>
      <c r="C84" s="29" t="s">
        <v>26</v>
      </c>
      <c r="D84" s="36"/>
      <c r="E84" s="36"/>
      <c r="F84" s="27" t="str">
        <f>E17</f>
        <v xml:space="preserve">Správa železnic, s. o.,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5.2" customHeight="1" x14ac:dyDescent="0.2">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ht="10.35" customHeight="1" x14ac:dyDescent="0.2">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9.25" customHeight="1" x14ac:dyDescent="0.2">
      <c r="A87" s="151"/>
      <c r="B87" s="152"/>
      <c r="C87" s="153" t="s">
        <v>197</v>
      </c>
      <c r="D87" s="154" t="s">
        <v>61</v>
      </c>
      <c r="E87" s="154" t="s">
        <v>57</v>
      </c>
      <c r="F87" s="154" t="s">
        <v>58</v>
      </c>
      <c r="G87" s="154" t="s">
        <v>198</v>
      </c>
      <c r="H87" s="154" t="s">
        <v>199</v>
      </c>
      <c r="I87" s="154" t="s">
        <v>200</v>
      </c>
      <c r="J87" s="154" t="s">
        <v>191</v>
      </c>
      <c r="K87" s="155" t="s">
        <v>201</v>
      </c>
      <c r="L87" s="156"/>
      <c r="M87" s="68" t="s">
        <v>35</v>
      </c>
      <c r="N87" s="69" t="s">
        <v>46</v>
      </c>
      <c r="O87" s="69" t="s">
        <v>202</v>
      </c>
      <c r="P87" s="69" t="s">
        <v>203</v>
      </c>
      <c r="Q87" s="69" t="s">
        <v>204</v>
      </c>
      <c r="R87" s="69" t="s">
        <v>205</v>
      </c>
      <c r="S87" s="69" t="s">
        <v>206</v>
      </c>
      <c r="T87" s="70" t="s">
        <v>207</v>
      </c>
      <c r="U87" s="151"/>
      <c r="V87" s="151"/>
      <c r="W87" s="151"/>
      <c r="X87" s="151"/>
      <c r="Y87" s="151"/>
      <c r="Z87" s="151"/>
      <c r="AA87" s="151"/>
      <c r="AB87" s="151"/>
      <c r="AC87" s="151"/>
      <c r="AD87" s="151"/>
      <c r="AE87" s="151"/>
    </row>
    <row r="88" spans="1:65" s="2" customFormat="1" ht="22.9" customHeight="1" x14ac:dyDescent="0.25">
      <c r="A88" s="34"/>
      <c r="B88" s="35"/>
      <c r="C88" s="75" t="s">
        <v>208</v>
      </c>
      <c r="D88" s="36"/>
      <c r="E88" s="36"/>
      <c r="F88" s="36"/>
      <c r="G88" s="36"/>
      <c r="H88" s="36"/>
      <c r="I88" s="36"/>
      <c r="J88" s="157">
        <f>BK88</f>
        <v>0</v>
      </c>
      <c r="K88" s="36"/>
      <c r="L88" s="39"/>
      <c r="M88" s="71"/>
      <c r="N88" s="158"/>
      <c r="O88" s="72"/>
      <c r="P88" s="159">
        <f>P89+SUM(P90:P150)+P198</f>
        <v>0</v>
      </c>
      <c r="Q88" s="72"/>
      <c r="R88" s="159">
        <f>R89+SUM(R90:R150)+R198</f>
        <v>108.54504</v>
      </c>
      <c r="S88" s="72"/>
      <c r="T88" s="160">
        <f>T89+SUM(T90:T150)+T198</f>
        <v>0</v>
      </c>
      <c r="U88" s="34"/>
      <c r="V88" s="34"/>
      <c r="W88" s="34"/>
      <c r="X88" s="34"/>
      <c r="Y88" s="34"/>
      <c r="Z88" s="34"/>
      <c r="AA88" s="34"/>
      <c r="AB88" s="34"/>
      <c r="AC88" s="34"/>
      <c r="AD88" s="34"/>
      <c r="AE88" s="34"/>
      <c r="AT88" s="17" t="s">
        <v>75</v>
      </c>
      <c r="AU88" s="17" t="s">
        <v>192</v>
      </c>
      <c r="BK88" s="161">
        <f>BK89+SUM(BK90:BK150)+BK198</f>
        <v>0</v>
      </c>
    </row>
    <row r="89" spans="1:65" s="2" customFormat="1" ht="16.5" customHeight="1" x14ac:dyDescent="0.2">
      <c r="A89" s="34"/>
      <c r="B89" s="35"/>
      <c r="C89" s="162" t="s">
        <v>83</v>
      </c>
      <c r="D89" s="162" t="s">
        <v>209</v>
      </c>
      <c r="E89" s="163" t="s">
        <v>210</v>
      </c>
      <c r="F89" s="164" t="s">
        <v>211</v>
      </c>
      <c r="G89" s="165" t="s">
        <v>212</v>
      </c>
      <c r="H89" s="166">
        <v>14</v>
      </c>
      <c r="I89" s="167"/>
      <c r="J89" s="168">
        <f>ROUND(I89*H89,2)</f>
        <v>0</v>
      </c>
      <c r="K89" s="164" t="s">
        <v>213</v>
      </c>
      <c r="L89" s="169"/>
      <c r="M89" s="170" t="s">
        <v>35</v>
      </c>
      <c r="N89" s="171" t="s">
        <v>47</v>
      </c>
      <c r="O89" s="64"/>
      <c r="P89" s="172">
        <f>O89*H89</f>
        <v>0</v>
      </c>
      <c r="Q89" s="172">
        <v>9.7000000000000003E-2</v>
      </c>
      <c r="R89" s="172">
        <f>Q89*H89</f>
        <v>1.3580000000000001</v>
      </c>
      <c r="S89" s="172">
        <v>0</v>
      </c>
      <c r="T89" s="173">
        <f>S89*H89</f>
        <v>0</v>
      </c>
      <c r="U89" s="34"/>
      <c r="V89" s="34"/>
      <c r="W89" s="34"/>
      <c r="X89" s="34"/>
      <c r="Y89" s="34"/>
      <c r="Z89" s="34"/>
      <c r="AA89" s="34"/>
      <c r="AB89" s="34"/>
      <c r="AC89" s="34"/>
      <c r="AD89" s="34"/>
      <c r="AE89" s="34"/>
      <c r="AR89" s="174" t="s">
        <v>214</v>
      </c>
      <c r="AT89" s="174" t="s">
        <v>209</v>
      </c>
      <c r="AU89" s="174" t="s">
        <v>76</v>
      </c>
      <c r="AY89" s="17" t="s">
        <v>215</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216</v>
      </c>
      <c r="BM89" s="174" t="s">
        <v>217</v>
      </c>
    </row>
    <row r="90" spans="1:65" s="2" customFormat="1" ht="39" x14ac:dyDescent="0.2">
      <c r="A90" s="34"/>
      <c r="B90" s="35"/>
      <c r="C90" s="36"/>
      <c r="D90" s="176" t="s">
        <v>218</v>
      </c>
      <c r="E90" s="36"/>
      <c r="F90" s="177" t="s">
        <v>756</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218</v>
      </c>
      <c r="AU90" s="17" t="s">
        <v>76</v>
      </c>
    </row>
    <row r="91" spans="1:65" s="12" customFormat="1" x14ac:dyDescent="0.2">
      <c r="B91" s="181"/>
      <c r="C91" s="182"/>
      <c r="D91" s="176" t="s">
        <v>220</v>
      </c>
      <c r="E91" s="183" t="s">
        <v>35</v>
      </c>
      <c r="F91" s="184" t="s">
        <v>757</v>
      </c>
      <c r="G91" s="182"/>
      <c r="H91" s="185">
        <v>14</v>
      </c>
      <c r="I91" s="186"/>
      <c r="J91" s="182"/>
      <c r="K91" s="182"/>
      <c r="L91" s="187"/>
      <c r="M91" s="188"/>
      <c r="N91" s="189"/>
      <c r="O91" s="189"/>
      <c r="P91" s="189"/>
      <c r="Q91" s="189"/>
      <c r="R91" s="189"/>
      <c r="S91" s="189"/>
      <c r="T91" s="190"/>
      <c r="AT91" s="191" t="s">
        <v>220</v>
      </c>
      <c r="AU91" s="191" t="s">
        <v>76</v>
      </c>
      <c r="AV91" s="12" t="s">
        <v>85</v>
      </c>
      <c r="AW91" s="12" t="s">
        <v>37</v>
      </c>
      <c r="AX91" s="12" t="s">
        <v>83</v>
      </c>
      <c r="AY91" s="191" t="s">
        <v>215</v>
      </c>
    </row>
    <row r="92" spans="1:65" s="2" customFormat="1" ht="16.5" customHeight="1" x14ac:dyDescent="0.2">
      <c r="A92" s="34"/>
      <c r="B92" s="35"/>
      <c r="C92" s="162" t="s">
        <v>85</v>
      </c>
      <c r="D92" s="162" t="s">
        <v>209</v>
      </c>
      <c r="E92" s="163" t="s">
        <v>222</v>
      </c>
      <c r="F92" s="164" t="s">
        <v>223</v>
      </c>
      <c r="G92" s="165" t="s">
        <v>212</v>
      </c>
      <c r="H92" s="166">
        <v>10</v>
      </c>
      <c r="I92" s="167"/>
      <c r="J92" s="168">
        <f>ROUND(I92*H92,2)</f>
        <v>0</v>
      </c>
      <c r="K92" s="164" t="s">
        <v>213</v>
      </c>
      <c r="L92" s="169"/>
      <c r="M92" s="170" t="s">
        <v>35</v>
      </c>
      <c r="N92" s="171" t="s">
        <v>47</v>
      </c>
      <c r="O92" s="64"/>
      <c r="P92" s="172">
        <f>O92*H92</f>
        <v>0</v>
      </c>
      <c r="Q92" s="172">
        <v>9.7000000000000003E-2</v>
      </c>
      <c r="R92" s="172">
        <f>Q92*H92</f>
        <v>0.97</v>
      </c>
      <c r="S92" s="172">
        <v>0</v>
      </c>
      <c r="T92" s="173">
        <f>S92*H92</f>
        <v>0</v>
      </c>
      <c r="U92" s="34"/>
      <c r="V92" s="34"/>
      <c r="W92" s="34"/>
      <c r="X92" s="34"/>
      <c r="Y92" s="34"/>
      <c r="Z92" s="34"/>
      <c r="AA92" s="34"/>
      <c r="AB92" s="34"/>
      <c r="AC92" s="34"/>
      <c r="AD92" s="34"/>
      <c r="AE92" s="34"/>
      <c r="AR92" s="174" t="s">
        <v>224</v>
      </c>
      <c r="AT92" s="174" t="s">
        <v>209</v>
      </c>
      <c r="AU92" s="174" t="s">
        <v>76</v>
      </c>
      <c r="AY92" s="17" t="s">
        <v>215</v>
      </c>
      <c r="BE92" s="175">
        <f>IF(N92="základní",J92,0)</f>
        <v>0</v>
      </c>
      <c r="BF92" s="175">
        <f>IF(N92="snížená",J92,0)</f>
        <v>0</v>
      </c>
      <c r="BG92" s="175">
        <f>IF(N92="zákl. přenesená",J92,0)</f>
        <v>0</v>
      </c>
      <c r="BH92" s="175">
        <f>IF(N92="sníž. přenesená",J92,0)</f>
        <v>0</v>
      </c>
      <c r="BI92" s="175">
        <f>IF(N92="nulová",J92,0)</f>
        <v>0</v>
      </c>
      <c r="BJ92" s="17" t="s">
        <v>83</v>
      </c>
      <c r="BK92" s="175">
        <f>ROUND(I92*H92,2)</f>
        <v>0</v>
      </c>
      <c r="BL92" s="17" t="s">
        <v>224</v>
      </c>
      <c r="BM92" s="174" t="s">
        <v>225</v>
      </c>
    </row>
    <row r="93" spans="1:65" s="2" customFormat="1" ht="19.5" x14ac:dyDescent="0.2">
      <c r="A93" s="34"/>
      <c r="B93" s="35"/>
      <c r="C93" s="36"/>
      <c r="D93" s="176" t="s">
        <v>218</v>
      </c>
      <c r="E93" s="36"/>
      <c r="F93" s="177" t="s">
        <v>758</v>
      </c>
      <c r="G93" s="36"/>
      <c r="H93" s="36"/>
      <c r="I93" s="178"/>
      <c r="J93" s="36"/>
      <c r="K93" s="36"/>
      <c r="L93" s="39"/>
      <c r="M93" s="179"/>
      <c r="N93" s="180"/>
      <c r="O93" s="64"/>
      <c r="P93" s="64"/>
      <c r="Q93" s="64"/>
      <c r="R93" s="64"/>
      <c r="S93" s="64"/>
      <c r="T93" s="65"/>
      <c r="U93" s="34"/>
      <c r="V93" s="34"/>
      <c r="W93" s="34"/>
      <c r="X93" s="34"/>
      <c r="Y93" s="34"/>
      <c r="Z93" s="34"/>
      <c r="AA93" s="34"/>
      <c r="AB93" s="34"/>
      <c r="AC93" s="34"/>
      <c r="AD93" s="34"/>
      <c r="AE93" s="34"/>
      <c r="AT93" s="17" t="s">
        <v>218</v>
      </c>
      <c r="AU93" s="17" t="s">
        <v>76</v>
      </c>
    </row>
    <row r="94" spans="1:65" s="12" customFormat="1" x14ac:dyDescent="0.2">
      <c r="B94" s="181"/>
      <c r="C94" s="182"/>
      <c r="D94" s="176" t="s">
        <v>220</v>
      </c>
      <c r="E94" s="183" t="s">
        <v>35</v>
      </c>
      <c r="F94" s="184" t="s">
        <v>377</v>
      </c>
      <c r="G94" s="182"/>
      <c r="H94" s="185">
        <v>10</v>
      </c>
      <c r="I94" s="186"/>
      <c r="J94" s="182"/>
      <c r="K94" s="182"/>
      <c r="L94" s="187"/>
      <c r="M94" s="188"/>
      <c r="N94" s="189"/>
      <c r="O94" s="189"/>
      <c r="P94" s="189"/>
      <c r="Q94" s="189"/>
      <c r="R94" s="189"/>
      <c r="S94" s="189"/>
      <c r="T94" s="190"/>
      <c r="AT94" s="191" t="s">
        <v>220</v>
      </c>
      <c r="AU94" s="191" t="s">
        <v>76</v>
      </c>
      <c r="AV94" s="12" t="s">
        <v>85</v>
      </c>
      <c r="AW94" s="12" t="s">
        <v>37</v>
      </c>
      <c r="AX94" s="12" t="s">
        <v>83</v>
      </c>
      <c r="AY94" s="191" t="s">
        <v>215</v>
      </c>
    </row>
    <row r="95" spans="1:65" s="2" customFormat="1" ht="16.5" customHeight="1" x14ac:dyDescent="0.2">
      <c r="A95" s="34"/>
      <c r="B95" s="35"/>
      <c r="C95" s="162" t="s">
        <v>228</v>
      </c>
      <c r="D95" s="162" t="s">
        <v>209</v>
      </c>
      <c r="E95" s="163" t="s">
        <v>229</v>
      </c>
      <c r="F95" s="164" t="s">
        <v>230</v>
      </c>
      <c r="G95" s="165" t="s">
        <v>212</v>
      </c>
      <c r="H95" s="166">
        <v>6</v>
      </c>
      <c r="I95" s="167"/>
      <c r="J95" s="168">
        <f>ROUND(I95*H95,2)</f>
        <v>0</v>
      </c>
      <c r="K95" s="164" t="s">
        <v>213</v>
      </c>
      <c r="L95" s="169"/>
      <c r="M95" s="170" t="s">
        <v>35</v>
      </c>
      <c r="N95" s="171" t="s">
        <v>47</v>
      </c>
      <c r="O95" s="64"/>
      <c r="P95" s="172">
        <f>O95*H95</f>
        <v>0</v>
      </c>
      <c r="Q95" s="172">
        <v>0.10073</v>
      </c>
      <c r="R95" s="172">
        <f>Q95*H95</f>
        <v>0.60438000000000003</v>
      </c>
      <c r="S95" s="172">
        <v>0</v>
      </c>
      <c r="T95" s="173">
        <f>S95*H95</f>
        <v>0</v>
      </c>
      <c r="U95" s="34"/>
      <c r="V95" s="34"/>
      <c r="W95" s="34"/>
      <c r="X95" s="34"/>
      <c r="Y95" s="34"/>
      <c r="Z95" s="34"/>
      <c r="AA95" s="34"/>
      <c r="AB95" s="34"/>
      <c r="AC95" s="34"/>
      <c r="AD95" s="34"/>
      <c r="AE95" s="34"/>
      <c r="AR95" s="174" t="s">
        <v>224</v>
      </c>
      <c r="AT95" s="174" t="s">
        <v>209</v>
      </c>
      <c r="AU95" s="174" t="s">
        <v>76</v>
      </c>
      <c r="AY95" s="17" t="s">
        <v>215</v>
      </c>
      <c r="BE95" s="175">
        <f>IF(N95="základní",J95,0)</f>
        <v>0</v>
      </c>
      <c r="BF95" s="175">
        <f>IF(N95="snížená",J95,0)</f>
        <v>0</v>
      </c>
      <c r="BG95" s="175">
        <f>IF(N95="zákl. přenesená",J95,0)</f>
        <v>0</v>
      </c>
      <c r="BH95" s="175">
        <f>IF(N95="sníž. přenesená",J95,0)</f>
        <v>0</v>
      </c>
      <c r="BI95" s="175">
        <f>IF(N95="nulová",J95,0)</f>
        <v>0</v>
      </c>
      <c r="BJ95" s="17" t="s">
        <v>83</v>
      </c>
      <c r="BK95" s="175">
        <f>ROUND(I95*H95,2)</f>
        <v>0</v>
      </c>
      <c r="BL95" s="17" t="s">
        <v>224</v>
      </c>
      <c r="BM95" s="174" t="s">
        <v>231</v>
      </c>
    </row>
    <row r="96" spans="1:65" s="12" customFormat="1" x14ac:dyDescent="0.2">
      <c r="B96" s="181"/>
      <c r="C96" s="182"/>
      <c r="D96" s="176" t="s">
        <v>220</v>
      </c>
      <c r="E96" s="183" t="s">
        <v>35</v>
      </c>
      <c r="F96" s="184" t="s">
        <v>232</v>
      </c>
      <c r="G96" s="182"/>
      <c r="H96" s="185">
        <v>6</v>
      </c>
      <c r="I96" s="186"/>
      <c r="J96" s="182"/>
      <c r="K96" s="182"/>
      <c r="L96" s="187"/>
      <c r="M96" s="188"/>
      <c r="N96" s="189"/>
      <c r="O96" s="189"/>
      <c r="P96" s="189"/>
      <c r="Q96" s="189"/>
      <c r="R96" s="189"/>
      <c r="S96" s="189"/>
      <c r="T96" s="190"/>
      <c r="AT96" s="191" t="s">
        <v>220</v>
      </c>
      <c r="AU96" s="191" t="s">
        <v>76</v>
      </c>
      <c r="AV96" s="12" t="s">
        <v>85</v>
      </c>
      <c r="AW96" s="12" t="s">
        <v>37</v>
      </c>
      <c r="AX96" s="12" t="s">
        <v>83</v>
      </c>
      <c r="AY96" s="191" t="s">
        <v>215</v>
      </c>
    </row>
    <row r="97" spans="1:65" s="2" customFormat="1" ht="16.5" customHeight="1" x14ac:dyDescent="0.2">
      <c r="A97" s="34"/>
      <c r="B97" s="35"/>
      <c r="C97" s="162" t="s">
        <v>216</v>
      </c>
      <c r="D97" s="162" t="s">
        <v>209</v>
      </c>
      <c r="E97" s="163" t="s">
        <v>233</v>
      </c>
      <c r="F97" s="164" t="s">
        <v>234</v>
      </c>
      <c r="G97" s="165" t="s">
        <v>212</v>
      </c>
      <c r="H97" s="166">
        <v>5</v>
      </c>
      <c r="I97" s="167"/>
      <c r="J97" s="168">
        <f>ROUND(I97*H97,2)</f>
        <v>0</v>
      </c>
      <c r="K97" s="164" t="s">
        <v>213</v>
      </c>
      <c r="L97" s="169"/>
      <c r="M97" s="170" t="s">
        <v>35</v>
      </c>
      <c r="N97" s="171" t="s">
        <v>47</v>
      </c>
      <c r="O97" s="64"/>
      <c r="P97" s="172">
        <f>O97*H97</f>
        <v>0</v>
      </c>
      <c r="Q97" s="172">
        <v>0.10446</v>
      </c>
      <c r="R97" s="172">
        <f>Q97*H97</f>
        <v>0.52229999999999999</v>
      </c>
      <c r="S97" s="172">
        <v>0</v>
      </c>
      <c r="T97" s="173">
        <f>S97*H97</f>
        <v>0</v>
      </c>
      <c r="U97" s="34"/>
      <c r="V97" s="34"/>
      <c r="W97" s="34"/>
      <c r="X97" s="34"/>
      <c r="Y97" s="34"/>
      <c r="Z97" s="34"/>
      <c r="AA97" s="34"/>
      <c r="AB97" s="34"/>
      <c r="AC97" s="34"/>
      <c r="AD97" s="34"/>
      <c r="AE97" s="34"/>
      <c r="AR97" s="174" t="s">
        <v>224</v>
      </c>
      <c r="AT97" s="174" t="s">
        <v>209</v>
      </c>
      <c r="AU97" s="174" t="s">
        <v>76</v>
      </c>
      <c r="AY97" s="17" t="s">
        <v>215</v>
      </c>
      <c r="BE97" s="175">
        <f>IF(N97="základní",J97,0)</f>
        <v>0</v>
      </c>
      <c r="BF97" s="175">
        <f>IF(N97="snížená",J97,0)</f>
        <v>0</v>
      </c>
      <c r="BG97" s="175">
        <f>IF(N97="zákl. přenesená",J97,0)</f>
        <v>0</v>
      </c>
      <c r="BH97" s="175">
        <f>IF(N97="sníž. přenesená",J97,0)</f>
        <v>0</v>
      </c>
      <c r="BI97" s="175">
        <f>IF(N97="nulová",J97,0)</f>
        <v>0</v>
      </c>
      <c r="BJ97" s="17" t="s">
        <v>83</v>
      </c>
      <c r="BK97" s="175">
        <f>ROUND(I97*H97,2)</f>
        <v>0</v>
      </c>
      <c r="BL97" s="17" t="s">
        <v>224</v>
      </c>
      <c r="BM97" s="174" t="s">
        <v>235</v>
      </c>
    </row>
    <row r="98" spans="1:65" s="12" customFormat="1" x14ac:dyDescent="0.2">
      <c r="B98" s="181"/>
      <c r="C98" s="182"/>
      <c r="D98" s="176" t="s">
        <v>220</v>
      </c>
      <c r="E98" s="183" t="s">
        <v>35</v>
      </c>
      <c r="F98" s="184" t="s">
        <v>236</v>
      </c>
      <c r="G98" s="182"/>
      <c r="H98" s="185">
        <v>5</v>
      </c>
      <c r="I98" s="186"/>
      <c r="J98" s="182"/>
      <c r="K98" s="182"/>
      <c r="L98" s="187"/>
      <c r="M98" s="188"/>
      <c r="N98" s="189"/>
      <c r="O98" s="189"/>
      <c r="P98" s="189"/>
      <c r="Q98" s="189"/>
      <c r="R98" s="189"/>
      <c r="S98" s="189"/>
      <c r="T98" s="190"/>
      <c r="AT98" s="191" t="s">
        <v>220</v>
      </c>
      <c r="AU98" s="191" t="s">
        <v>76</v>
      </c>
      <c r="AV98" s="12" t="s">
        <v>85</v>
      </c>
      <c r="AW98" s="12" t="s">
        <v>37</v>
      </c>
      <c r="AX98" s="12" t="s">
        <v>83</v>
      </c>
      <c r="AY98" s="191" t="s">
        <v>215</v>
      </c>
    </row>
    <row r="99" spans="1:65" s="2" customFormat="1" ht="16.5" customHeight="1" x14ac:dyDescent="0.2">
      <c r="A99" s="34"/>
      <c r="B99" s="35"/>
      <c r="C99" s="162" t="s">
        <v>237</v>
      </c>
      <c r="D99" s="162" t="s">
        <v>209</v>
      </c>
      <c r="E99" s="163" t="s">
        <v>238</v>
      </c>
      <c r="F99" s="164" t="s">
        <v>239</v>
      </c>
      <c r="G99" s="165" t="s">
        <v>212</v>
      </c>
      <c r="H99" s="166">
        <v>4</v>
      </c>
      <c r="I99" s="167"/>
      <c r="J99" s="168">
        <f>ROUND(I99*H99,2)</f>
        <v>0</v>
      </c>
      <c r="K99" s="164" t="s">
        <v>213</v>
      </c>
      <c r="L99" s="169"/>
      <c r="M99" s="170" t="s">
        <v>35</v>
      </c>
      <c r="N99" s="171" t="s">
        <v>47</v>
      </c>
      <c r="O99" s="64"/>
      <c r="P99" s="172">
        <f>O99*H99</f>
        <v>0</v>
      </c>
      <c r="Q99" s="172">
        <v>0.10818999999999999</v>
      </c>
      <c r="R99" s="172">
        <f>Q99*H99</f>
        <v>0.43275999999999998</v>
      </c>
      <c r="S99" s="172">
        <v>0</v>
      </c>
      <c r="T99" s="173">
        <f>S99*H99</f>
        <v>0</v>
      </c>
      <c r="U99" s="34"/>
      <c r="V99" s="34"/>
      <c r="W99" s="34"/>
      <c r="X99" s="34"/>
      <c r="Y99" s="34"/>
      <c r="Z99" s="34"/>
      <c r="AA99" s="34"/>
      <c r="AB99" s="34"/>
      <c r="AC99" s="34"/>
      <c r="AD99" s="34"/>
      <c r="AE99" s="34"/>
      <c r="AR99" s="174" t="s">
        <v>224</v>
      </c>
      <c r="AT99" s="174" t="s">
        <v>209</v>
      </c>
      <c r="AU99" s="174" t="s">
        <v>76</v>
      </c>
      <c r="AY99" s="17" t="s">
        <v>215</v>
      </c>
      <c r="BE99" s="175">
        <f>IF(N99="základní",J99,0)</f>
        <v>0</v>
      </c>
      <c r="BF99" s="175">
        <f>IF(N99="snížená",J99,0)</f>
        <v>0</v>
      </c>
      <c r="BG99" s="175">
        <f>IF(N99="zákl. přenesená",J99,0)</f>
        <v>0</v>
      </c>
      <c r="BH99" s="175">
        <f>IF(N99="sníž. přenesená",J99,0)</f>
        <v>0</v>
      </c>
      <c r="BI99" s="175">
        <f>IF(N99="nulová",J99,0)</f>
        <v>0</v>
      </c>
      <c r="BJ99" s="17" t="s">
        <v>83</v>
      </c>
      <c r="BK99" s="175">
        <f>ROUND(I99*H99,2)</f>
        <v>0</v>
      </c>
      <c r="BL99" s="17" t="s">
        <v>224</v>
      </c>
      <c r="BM99" s="174" t="s">
        <v>240</v>
      </c>
    </row>
    <row r="100" spans="1:65" s="12" customFormat="1" x14ac:dyDescent="0.2">
      <c r="B100" s="181"/>
      <c r="C100" s="182"/>
      <c r="D100" s="176" t="s">
        <v>220</v>
      </c>
      <c r="E100" s="183" t="s">
        <v>35</v>
      </c>
      <c r="F100" s="184" t="s">
        <v>241</v>
      </c>
      <c r="G100" s="182"/>
      <c r="H100" s="185">
        <v>4</v>
      </c>
      <c r="I100" s="186"/>
      <c r="J100" s="182"/>
      <c r="K100" s="182"/>
      <c r="L100" s="187"/>
      <c r="M100" s="188"/>
      <c r="N100" s="189"/>
      <c r="O100" s="189"/>
      <c r="P100" s="189"/>
      <c r="Q100" s="189"/>
      <c r="R100" s="189"/>
      <c r="S100" s="189"/>
      <c r="T100" s="190"/>
      <c r="AT100" s="191" t="s">
        <v>220</v>
      </c>
      <c r="AU100" s="191" t="s">
        <v>76</v>
      </c>
      <c r="AV100" s="12" t="s">
        <v>85</v>
      </c>
      <c r="AW100" s="12" t="s">
        <v>37</v>
      </c>
      <c r="AX100" s="12" t="s">
        <v>83</v>
      </c>
      <c r="AY100" s="191" t="s">
        <v>215</v>
      </c>
    </row>
    <row r="101" spans="1:65" s="2" customFormat="1" ht="16.5" customHeight="1" x14ac:dyDescent="0.2">
      <c r="A101" s="34"/>
      <c r="B101" s="35"/>
      <c r="C101" s="162" t="s">
        <v>242</v>
      </c>
      <c r="D101" s="162" t="s">
        <v>209</v>
      </c>
      <c r="E101" s="163" t="s">
        <v>243</v>
      </c>
      <c r="F101" s="164" t="s">
        <v>244</v>
      </c>
      <c r="G101" s="165" t="s">
        <v>212</v>
      </c>
      <c r="H101" s="166">
        <v>3</v>
      </c>
      <c r="I101" s="167"/>
      <c r="J101" s="168">
        <f>ROUND(I101*H101,2)</f>
        <v>0</v>
      </c>
      <c r="K101" s="164" t="s">
        <v>213</v>
      </c>
      <c r="L101" s="169"/>
      <c r="M101" s="170" t="s">
        <v>35</v>
      </c>
      <c r="N101" s="171" t="s">
        <v>47</v>
      </c>
      <c r="O101" s="64"/>
      <c r="P101" s="172">
        <f>O101*H101</f>
        <v>0</v>
      </c>
      <c r="Q101" s="172">
        <v>0.11192000000000001</v>
      </c>
      <c r="R101" s="172">
        <f>Q101*H101</f>
        <v>0.33576</v>
      </c>
      <c r="S101" s="172">
        <v>0</v>
      </c>
      <c r="T101" s="173">
        <f>S101*H101</f>
        <v>0</v>
      </c>
      <c r="U101" s="34"/>
      <c r="V101" s="34"/>
      <c r="W101" s="34"/>
      <c r="X101" s="34"/>
      <c r="Y101" s="34"/>
      <c r="Z101" s="34"/>
      <c r="AA101" s="34"/>
      <c r="AB101" s="34"/>
      <c r="AC101" s="34"/>
      <c r="AD101" s="34"/>
      <c r="AE101" s="34"/>
      <c r="AR101" s="174" t="s">
        <v>224</v>
      </c>
      <c r="AT101" s="174" t="s">
        <v>209</v>
      </c>
      <c r="AU101" s="174" t="s">
        <v>76</v>
      </c>
      <c r="AY101" s="17" t="s">
        <v>215</v>
      </c>
      <c r="BE101" s="175">
        <f>IF(N101="základní",J101,0)</f>
        <v>0</v>
      </c>
      <c r="BF101" s="175">
        <f>IF(N101="snížená",J101,0)</f>
        <v>0</v>
      </c>
      <c r="BG101" s="175">
        <f>IF(N101="zákl. přenesená",J101,0)</f>
        <v>0</v>
      </c>
      <c r="BH101" s="175">
        <f>IF(N101="sníž. přenesená",J101,0)</f>
        <v>0</v>
      </c>
      <c r="BI101" s="175">
        <f>IF(N101="nulová",J101,0)</f>
        <v>0</v>
      </c>
      <c r="BJ101" s="17" t="s">
        <v>83</v>
      </c>
      <c r="BK101" s="175">
        <f>ROUND(I101*H101,2)</f>
        <v>0</v>
      </c>
      <c r="BL101" s="17" t="s">
        <v>224</v>
      </c>
      <c r="BM101" s="174" t="s">
        <v>245</v>
      </c>
    </row>
    <row r="102" spans="1:65" s="12" customFormat="1" x14ac:dyDescent="0.2">
      <c r="B102" s="181"/>
      <c r="C102" s="182"/>
      <c r="D102" s="176" t="s">
        <v>220</v>
      </c>
      <c r="E102" s="183" t="s">
        <v>35</v>
      </c>
      <c r="F102" s="184" t="s">
        <v>246</v>
      </c>
      <c r="G102" s="182"/>
      <c r="H102" s="185">
        <v>3</v>
      </c>
      <c r="I102" s="186"/>
      <c r="J102" s="182"/>
      <c r="K102" s="182"/>
      <c r="L102" s="187"/>
      <c r="M102" s="188"/>
      <c r="N102" s="189"/>
      <c r="O102" s="189"/>
      <c r="P102" s="189"/>
      <c r="Q102" s="189"/>
      <c r="R102" s="189"/>
      <c r="S102" s="189"/>
      <c r="T102" s="190"/>
      <c r="AT102" s="191" t="s">
        <v>220</v>
      </c>
      <c r="AU102" s="191" t="s">
        <v>76</v>
      </c>
      <c r="AV102" s="12" t="s">
        <v>85</v>
      </c>
      <c r="AW102" s="12" t="s">
        <v>37</v>
      </c>
      <c r="AX102" s="12" t="s">
        <v>83</v>
      </c>
      <c r="AY102" s="191" t="s">
        <v>215</v>
      </c>
    </row>
    <row r="103" spans="1:65" s="2" customFormat="1" ht="16.5" customHeight="1" x14ac:dyDescent="0.2">
      <c r="A103" s="34"/>
      <c r="B103" s="35"/>
      <c r="C103" s="162" t="s">
        <v>247</v>
      </c>
      <c r="D103" s="162" t="s">
        <v>209</v>
      </c>
      <c r="E103" s="163" t="s">
        <v>248</v>
      </c>
      <c r="F103" s="164" t="s">
        <v>249</v>
      </c>
      <c r="G103" s="165" t="s">
        <v>212</v>
      </c>
      <c r="H103" s="166">
        <v>3</v>
      </c>
      <c r="I103" s="167"/>
      <c r="J103" s="168">
        <f>ROUND(I103*H103,2)</f>
        <v>0</v>
      </c>
      <c r="K103" s="164" t="s">
        <v>213</v>
      </c>
      <c r="L103" s="169"/>
      <c r="M103" s="170" t="s">
        <v>35</v>
      </c>
      <c r="N103" s="171" t="s">
        <v>47</v>
      </c>
      <c r="O103" s="64"/>
      <c r="P103" s="172">
        <f>O103*H103</f>
        <v>0</v>
      </c>
      <c r="Q103" s="172">
        <v>0.11565</v>
      </c>
      <c r="R103" s="172">
        <f>Q103*H103</f>
        <v>0.34694999999999998</v>
      </c>
      <c r="S103" s="172">
        <v>0</v>
      </c>
      <c r="T103" s="173">
        <f>S103*H103</f>
        <v>0</v>
      </c>
      <c r="U103" s="34"/>
      <c r="V103" s="34"/>
      <c r="W103" s="34"/>
      <c r="X103" s="34"/>
      <c r="Y103" s="34"/>
      <c r="Z103" s="34"/>
      <c r="AA103" s="34"/>
      <c r="AB103" s="34"/>
      <c r="AC103" s="34"/>
      <c r="AD103" s="34"/>
      <c r="AE103" s="34"/>
      <c r="AR103" s="174" t="s">
        <v>224</v>
      </c>
      <c r="AT103" s="174" t="s">
        <v>209</v>
      </c>
      <c r="AU103" s="174" t="s">
        <v>76</v>
      </c>
      <c r="AY103" s="17" t="s">
        <v>215</v>
      </c>
      <c r="BE103" s="175">
        <f>IF(N103="základní",J103,0)</f>
        <v>0</v>
      </c>
      <c r="BF103" s="175">
        <f>IF(N103="snížená",J103,0)</f>
        <v>0</v>
      </c>
      <c r="BG103" s="175">
        <f>IF(N103="zákl. přenesená",J103,0)</f>
        <v>0</v>
      </c>
      <c r="BH103" s="175">
        <f>IF(N103="sníž. přenesená",J103,0)</f>
        <v>0</v>
      </c>
      <c r="BI103" s="175">
        <f>IF(N103="nulová",J103,0)</f>
        <v>0</v>
      </c>
      <c r="BJ103" s="17" t="s">
        <v>83</v>
      </c>
      <c r="BK103" s="175">
        <f>ROUND(I103*H103,2)</f>
        <v>0</v>
      </c>
      <c r="BL103" s="17" t="s">
        <v>224</v>
      </c>
      <c r="BM103" s="174" t="s">
        <v>250</v>
      </c>
    </row>
    <row r="104" spans="1:65" s="12" customFormat="1" x14ac:dyDescent="0.2">
      <c r="B104" s="181"/>
      <c r="C104" s="182"/>
      <c r="D104" s="176" t="s">
        <v>220</v>
      </c>
      <c r="E104" s="183" t="s">
        <v>35</v>
      </c>
      <c r="F104" s="184" t="s">
        <v>246</v>
      </c>
      <c r="G104" s="182"/>
      <c r="H104" s="185">
        <v>3</v>
      </c>
      <c r="I104" s="186"/>
      <c r="J104" s="182"/>
      <c r="K104" s="182"/>
      <c r="L104" s="187"/>
      <c r="M104" s="188"/>
      <c r="N104" s="189"/>
      <c r="O104" s="189"/>
      <c r="P104" s="189"/>
      <c r="Q104" s="189"/>
      <c r="R104" s="189"/>
      <c r="S104" s="189"/>
      <c r="T104" s="190"/>
      <c r="AT104" s="191" t="s">
        <v>220</v>
      </c>
      <c r="AU104" s="191" t="s">
        <v>76</v>
      </c>
      <c r="AV104" s="12" t="s">
        <v>85</v>
      </c>
      <c r="AW104" s="12" t="s">
        <v>37</v>
      </c>
      <c r="AX104" s="12" t="s">
        <v>83</v>
      </c>
      <c r="AY104" s="191" t="s">
        <v>215</v>
      </c>
    </row>
    <row r="105" spans="1:65" s="2" customFormat="1" ht="16.5" customHeight="1" x14ac:dyDescent="0.2">
      <c r="A105" s="34"/>
      <c r="B105" s="35"/>
      <c r="C105" s="162" t="s">
        <v>214</v>
      </c>
      <c r="D105" s="162" t="s">
        <v>209</v>
      </c>
      <c r="E105" s="163" t="s">
        <v>251</v>
      </c>
      <c r="F105" s="164" t="s">
        <v>252</v>
      </c>
      <c r="G105" s="165" t="s">
        <v>212</v>
      </c>
      <c r="H105" s="166">
        <v>2</v>
      </c>
      <c r="I105" s="167"/>
      <c r="J105" s="168">
        <f>ROUND(I105*H105,2)</f>
        <v>0</v>
      </c>
      <c r="K105" s="164" t="s">
        <v>213</v>
      </c>
      <c r="L105" s="169"/>
      <c r="M105" s="170" t="s">
        <v>35</v>
      </c>
      <c r="N105" s="171" t="s">
        <v>47</v>
      </c>
      <c r="O105" s="64"/>
      <c r="P105" s="172">
        <f>O105*H105</f>
        <v>0</v>
      </c>
      <c r="Q105" s="172">
        <v>0.11938</v>
      </c>
      <c r="R105" s="172">
        <f>Q105*H105</f>
        <v>0.23876</v>
      </c>
      <c r="S105" s="172">
        <v>0</v>
      </c>
      <c r="T105" s="173">
        <f>S105*H105</f>
        <v>0</v>
      </c>
      <c r="U105" s="34"/>
      <c r="V105" s="34"/>
      <c r="W105" s="34"/>
      <c r="X105" s="34"/>
      <c r="Y105" s="34"/>
      <c r="Z105" s="34"/>
      <c r="AA105" s="34"/>
      <c r="AB105" s="34"/>
      <c r="AC105" s="34"/>
      <c r="AD105" s="34"/>
      <c r="AE105" s="34"/>
      <c r="AR105" s="174" t="s">
        <v>224</v>
      </c>
      <c r="AT105" s="174" t="s">
        <v>209</v>
      </c>
      <c r="AU105" s="174" t="s">
        <v>76</v>
      </c>
      <c r="AY105" s="17" t="s">
        <v>215</v>
      </c>
      <c r="BE105" s="175">
        <f>IF(N105="základní",J105,0)</f>
        <v>0</v>
      </c>
      <c r="BF105" s="175">
        <f>IF(N105="snížená",J105,0)</f>
        <v>0</v>
      </c>
      <c r="BG105" s="175">
        <f>IF(N105="zákl. přenesená",J105,0)</f>
        <v>0</v>
      </c>
      <c r="BH105" s="175">
        <f>IF(N105="sníž. přenesená",J105,0)</f>
        <v>0</v>
      </c>
      <c r="BI105" s="175">
        <f>IF(N105="nulová",J105,0)</f>
        <v>0</v>
      </c>
      <c r="BJ105" s="17" t="s">
        <v>83</v>
      </c>
      <c r="BK105" s="175">
        <f>ROUND(I105*H105,2)</f>
        <v>0</v>
      </c>
      <c r="BL105" s="17" t="s">
        <v>224</v>
      </c>
      <c r="BM105" s="174" t="s">
        <v>253</v>
      </c>
    </row>
    <row r="106" spans="1:65" s="12" customFormat="1" x14ac:dyDescent="0.2">
      <c r="B106" s="181"/>
      <c r="C106" s="182"/>
      <c r="D106" s="176" t="s">
        <v>220</v>
      </c>
      <c r="E106" s="183" t="s">
        <v>35</v>
      </c>
      <c r="F106" s="184" t="s">
        <v>254</v>
      </c>
      <c r="G106" s="182"/>
      <c r="H106" s="185">
        <v>2</v>
      </c>
      <c r="I106" s="186"/>
      <c r="J106" s="182"/>
      <c r="K106" s="182"/>
      <c r="L106" s="187"/>
      <c r="M106" s="188"/>
      <c r="N106" s="189"/>
      <c r="O106" s="189"/>
      <c r="P106" s="189"/>
      <c r="Q106" s="189"/>
      <c r="R106" s="189"/>
      <c r="S106" s="189"/>
      <c r="T106" s="190"/>
      <c r="AT106" s="191" t="s">
        <v>220</v>
      </c>
      <c r="AU106" s="191" t="s">
        <v>76</v>
      </c>
      <c r="AV106" s="12" t="s">
        <v>85</v>
      </c>
      <c r="AW106" s="12" t="s">
        <v>37</v>
      </c>
      <c r="AX106" s="12" t="s">
        <v>83</v>
      </c>
      <c r="AY106" s="191" t="s">
        <v>215</v>
      </c>
    </row>
    <row r="107" spans="1:65" s="2" customFormat="1" ht="16.5" customHeight="1" x14ac:dyDescent="0.2">
      <c r="A107" s="34"/>
      <c r="B107" s="35"/>
      <c r="C107" s="162" t="s">
        <v>255</v>
      </c>
      <c r="D107" s="162" t="s">
        <v>209</v>
      </c>
      <c r="E107" s="163" t="s">
        <v>256</v>
      </c>
      <c r="F107" s="164" t="s">
        <v>257</v>
      </c>
      <c r="G107" s="165" t="s">
        <v>212</v>
      </c>
      <c r="H107" s="166">
        <v>3</v>
      </c>
      <c r="I107" s="167"/>
      <c r="J107" s="168">
        <f>ROUND(I107*H107,2)</f>
        <v>0</v>
      </c>
      <c r="K107" s="164" t="s">
        <v>213</v>
      </c>
      <c r="L107" s="169"/>
      <c r="M107" s="170" t="s">
        <v>35</v>
      </c>
      <c r="N107" s="171" t="s">
        <v>47</v>
      </c>
      <c r="O107" s="64"/>
      <c r="P107" s="172">
        <f>O107*H107</f>
        <v>0</v>
      </c>
      <c r="Q107" s="172">
        <v>0.12311999999999999</v>
      </c>
      <c r="R107" s="172">
        <f>Q107*H107</f>
        <v>0.36935999999999997</v>
      </c>
      <c r="S107" s="172">
        <v>0</v>
      </c>
      <c r="T107" s="173">
        <f>S107*H107</f>
        <v>0</v>
      </c>
      <c r="U107" s="34"/>
      <c r="V107" s="34"/>
      <c r="W107" s="34"/>
      <c r="X107" s="34"/>
      <c r="Y107" s="34"/>
      <c r="Z107" s="34"/>
      <c r="AA107" s="34"/>
      <c r="AB107" s="34"/>
      <c r="AC107" s="34"/>
      <c r="AD107" s="34"/>
      <c r="AE107" s="34"/>
      <c r="AR107" s="174" t="s">
        <v>224</v>
      </c>
      <c r="AT107" s="174" t="s">
        <v>209</v>
      </c>
      <c r="AU107" s="174" t="s">
        <v>76</v>
      </c>
      <c r="AY107" s="17" t="s">
        <v>215</v>
      </c>
      <c r="BE107" s="175">
        <f>IF(N107="základní",J107,0)</f>
        <v>0</v>
      </c>
      <c r="BF107" s="175">
        <f>IF(N107="snížená",J107,0)</f>
        <v>0</v>
      </c>
      <c r="BG107" s="175">
        <f>IF(N107="zákl. přenesená",J107,0)</f>
        <v>0</v>
      </c>
      <c r="BH107" s="175">
        <f>IF(N107="sníž. přenesená",J107,0)</f>
        <v>0</v>
      </c>
      <c r="BI107" s="175">
        <f>IF(N107="nulová",J107,0)</f>
        <v>0</v>
      </c>
      <c r="BJ107" s="17" t="s">
        <v>83</v>
      </c>
      <c r="BK107" s="175">
        <f>ROUND(I107*H107,2)</f>
        <v>0</v>
      </c>
      <c r="BL107" s="17" t="s">
        <v>224</v>
      </c>
      <c r="BM107" s="174" t="s">
        <v>258</v>
      </c>
    </row>
    <row r="108" spans="1:65" s="12" customFormat="1" x14ac:dyDescent="0.2">
      <c r="B108" s="181"/>
      <c r="C108" s="182"/>
      <c r="D108" s="176" t="s">
        <v>220</v>
      </c>
      <c r="E108" s="183" t="s">
        <v>35</v>
      </c>
      <c r="F108" s="184" t="s">
        <v>246</v>
      </c>
      <c r="G108" s="182"/>
      <c r="H108" s="185">
        <v>3</v>
      </c>
      <c r="I108" s="186"/>
      <c r="J108" s="182"/>
      <c r="K108" s="182"/>
      <c r="L108" s="187"/>
      <c r="M108" s="188"/>
      <c r="N108" s="189"/>
      <c r="O108" s="189"/>
      <c r="P108" s="189"/>
      <c r="Q108" s="189"/>
      <c r="R108" s="189"/>
      <c r="S108" s="189"/>
      <c r="T108" s="190"/>
      <c r="AT108" s="191" t="s">
        <v>220</v>
      </c>
      <c r="AU108" s="191" t="s">
        <v>76</v>
      </c>
      <c r="AV108" s="12" t="s">
        <v>85</v>
      </c>
      <c r="AW108" s="12" t="s">
        <v>37</v>
      </c>
      <c r="AX108" s="12" t="s">
        <v>83</v>
      </c>
      <c r="AY108" s="191" t="s">
        <v>215</v>
      </c>
    </row>
    <row r="109" spans="1:65" s="2" customFormat="1" ht="16.5" customHeight="1" x14ac:dyDescent="0.2">
      <c r="A109" s="34"/>
      <c r="B109" s="35"/>
      <c r="C109" s="162" t="s">
        <v>259</v>
      </c>
      <c r="D109" s="162" t="s">
        <v>209</v>
      </c>
      <c r="E109" s="163" t="s">
        <v>260</v>
      </c>
      <c r="F109" s="164" t="s">
        <v>261</v>
      </c>
      <c r="G109" s="165" t="s">
        <v>212</v>
      </c>
      <c r="H109" s="166">
        <v>3</v>
      </c>
      <c r="I109" s="167"/>
      <c r="J109" s="168">
        <f>ROUND(I109*H109,2)</f>
        <v>0</v>
      </c>
      <c r="K109" s="164" t="s">
        <v>213</v>
      </c>
      <c r="L109" s="169"/>
      <c r="M109" s="170" t="s">
        <v>35</v>
      </c>
      <c r="N109" s="171" t="s">
        <v>47</v>
      </c>
      <c r="O109" s="64"/>
      <c r="P109" s="172">
        <f>O109*H109</f>
        <v>0</v>
      </c>
      <c r="Q109" s="172">
        <v>0.12684999999999999</v>
      </c>
      <c r="R109" s="172">
        <f>Q109*H109</f>
        <v>0.38054999999999994</v>
      </c>
      <c r="S109" s="172">
        <v>0</v>
      </c>
      <c r="T109" s="173">
        <f>S109*H109</f>
        <v>0</v>
      </c>
      <c r="U109" s="34"/>
      <c r="V109" s="34"/>
      <c r="W109" s="34"/>
      <c r="X109" s="34"/>
      <c r="Y109" s="34"/>
      <c r="Z109" s="34"/>
      <c r="AA109" s="34"/>
      <c r="AB109" s="34"/>
      <c r="AC109" s="34"/>
      <c r="AD109" s="34"/>
      <c r="AE109" s="34"/>
      <c r="AR109" s="174" t="s">
        <v>224</v>
      </c>
      <c r="AT109" s="174" t="s">
        <v>209</v>
      </c>
      <c r="AU109" s="174" t="s">
        <v>76</v>
      </c>
      <c r="AY109" s="17" t="s">
        <v>215</v>
      </c>
      <c r="BE109" s="175">
        <f>IF(N109="základní",J109,0)</f>
        <v>0</v>
      </c>
      <c r="BF109" s="175">
        <f>IF(N109="snížená",J109,0)</f>
        <v>0</v>
      </c>
      <c r="BG109" s="175">
        <f>IF(N109="zákl. přenesená",J109,0)</f>
        <v>0</v>
      </c>
      <c r="BH109" s="175">
        <f>IF(N109="sníž. přenesená",J109,0)</f>
        <v>0</v>
      </c>
      <c r="BI109" s="175">
        <f>IF(N109="nulová",J109,0)</f>
        <v>0</v>
      </c>
      <c r="BJ109" s="17" t="s">
        <v>83</v>
      </c>
      <c r="BK109" s="175">
        <f>ROUND(I109*H109,2)</f>
        <v>0</v>
      </c>
      <c r="BL109" s="17" t="s">
        <v>224</v>
      </c>
      <c r="BM109" s="174" t="s">
        <v>262</v>
      </c>
    </row>
    <row r="110" spans="1:65" s="12" customFormat="1" x14ac:dyDescent="0.2">
      <c r="B110" s="181"/>
      <c r="C110" s="182"/>
      <c r="D110" s="176" t="s">
        <v>220</v>
      </c>
      <c r="E110" s="183" t="s">
        <v>35</v>
      </c>
      <c r="F110" s="184" t="s">
        <v>246</v>
      </c>
      <c r="G110" s="182"/>
      <c r="H110" s="185">
        <v>3</v>
      </c>
      <c r="I110" s="186"/>
      <c r="J110" s="182"/>
      <c r="K110" s="182"/>
      <c r="L110" s="187"/>
      <c r="M110" s="188"/>
      <c r="N110" s="189"/>
      <c r="O110" s="189"/>
      <c r="P110" s="189"/>
      <c r="Q110" s="189"/>
      <c r="R110" s="189"/>
      <c r="S110" s="189"/>
      <c r="T110" s="190"/>
      <c r="AT110" s="191" t="s">
        <v>220</v>
      </c>
      <c r="AU110" s="191" t="s">
        <v>76</v>
      </c>
      <c r="AV110" s="12" t="s">
        <v>85</v>
      </c>
      <c r="AW110" s="12" t="s">
        <v>37</v>
      </c>
      <c r="AX110" s="12" t="s">
        <v>83</v>
      </c>
      <c r="AY110" s="191" t="s">
        <v>215</v>
      </c>
    </row>
    <row r="111" spans="1:65" s="2" customFormat="1" ht="16.5" customHeight="1" x14ac:dyDescent="0.2">
      <c r="A111" s="34"/>
      <c r="B111" s="35"/>
      <c r="C111" s="162" t="s">
        <v>263</v>
      </c>
      <c r="D111" s="162" t="s">
        <v>209</v>
      </c>
      <c r="E111" s="163" t="s">
        <v>264</v>
      </c>
      <c r="F111" s="164" t="s">
        <v>265</v>
      </c>
      <c r="G111" s="165" t="s">
        <v>212</v>
      </c>
      <c r="H111" s="166">
        <v>3</v>
      </c>
      <c r="I111" s="167"/>
      <c r="J111" s="168">
        <f>ROUND(I111*H111,2)</f>
        <v>0</v>
      </c>
      <c r="K111" s="164" t="s">
        <v>213</v>
      </c>
      <c r="L111" s="169"/>
      <c r="M111" s="170" t="s">
        <v>35</v>
      </c>
      <c r="N111" s="171" t="s">
        <v>47</v>
      </c>
      <c r="O111" s="64"/>
      <c r="P111" s="172">
        <f>O111*H111</f>
        <v>0</v>
      </c>
      <c r="Q111" s="172">
        <v>0.13058</v>
      </c>
      <c r="R111" s="172">
        <f>Q111*H111</f>
        <v>0.39173999999999998</v>
      </c>
      <c r="S111" s="172">
        <v>0</v>
      </c>
      <c r="T111" s="173">
        <f>S111*H111</f>
        <v>0</v>
      </c>
      <c r="U111" s="34"/>
      <c r="V111" s="34"/>
      <c r="W111" s="34"/>
      <c r="X111" s="34"/>
      <c r="Y111" s="34"/>
      <c r="Z111" s="34"/>
      <c r="AA111" s="34"/>
      <c r="AB111" s="34"/>
      <c r="AC111" s="34"/>
      <c r="AD111" s="34"/>
      <c r="AE111" s="34"/>
      <c r="AR111" s="174" t="s">
        <v>224</v>
      </c>
      <c r="AT111" s="174" t="s">
        <v>209</v>
      </c>
      <c r="AU111" s="174" t="s">
        <v>76</v>
      </c>
      <c r="AY111" s="17" t="s">
        <v>215</v>
      </c>
      <c r="BE111" s="175">
        <f>IF(N111="základní",J111,0)</f>
        <v>0</v>
      </c>
      <c r="BF111" s="175">
        <f>IF(N111="snížená",J111,0)</f>
        <v>0</v>
      </c>
      <c r="BG111" s="175">
        <f>IF(N111="zákl. přenesená",J111,0)</f>
        <v>0</v>
      </c>
      <c r="BH111" s="175">
        <f>IF(N111="sníž. přenesená",J111,0)</f>
        <v>0</v>
      </c>
      <c r="BI111" s="175">
        <f>IF(N111="nulová",J111,0)</f>
        <v>0</v>
      </c>
      <c r="BJ111" s="17" t="s">
        <v>83</v>
      </c>
      <c r="BK111" s="175">
        <f>ROUND(I111*H111,2)</f>
        <v>0</v>
      </c>
      <c r="BL111" s="17" t="s">
        <v>224</v>
      </c>
      <c r="BM111" s="174" t="s">
        <v>266</v>
      </c>
    </row>
    <row r="112" spans="1:65" s="12" customFormat="1" x14ac:dyDescent="0.2">
      <c r="B112" s="181"/>
      <c r="C112" s="182"/>
      <c r="D112" s="176" t="s">
        <v>220</v>
      </c>
      <c r="E112" s="183" t="s">
        <v>35</v>
      </c>
      <c r="F112" s="184" t="s">
        <v>246</v>
      </c>
      <c r="G112" s="182"/>
      <c r="H112" s="185">
        <v>3</v>
      </c>
      <c r="I112" s="186"/>
      <c r="J112" s="182"/>
      <c r="K112" s="182"/>
      <c r="L112" s="187"/>
      <c r="M112" s="188"/>
      <c r="N112" s="189"/>
      <c r="O112" s="189"/>
      <c r="P112" s="189"/>
      <c r="Q112" s="189"/>
      <c r="R112" s="189"/>
      <c r="S112" s="189"/>
      <c r="T112" s="190"/>
      <c r="AT112" s="191" t="s">
        <v>220</v>
      </c>
      <c r="AU112" s="191" t="s">
        <v>76</v>
      </c>
      <c r="AV112" s="12" t="s">
        <v>85</v>
      </c>
      <c r="AW112" s="12" t="s">
        <v>37</v>
      </c>
      <c r="AX112" s="12" t="s">
        <v>83</v>
      </c>
      <c r="AY112" s="191" t="s">
        <v>215</v>
      </c>
    </row>
    <row r="113" spans="1:65" s="2" customFormat="1" ht="16.5" customHeight="1" x14ac:dyDescent="0.2">
      <c r="A113" s="34"/>
      <c r="B113" s="35"/>
      <c r="C113" s="162" t="s">
        <v>267</v>
      </c>
      <c r="D113" s="162" t="s">
        <v>209</v>
      </c>
      <c r="E113" s="163" t="s">
        <v>268</v>
      </c>
      <c r="F113" s="164" t="s">
        <v>269</v>
      </c>
      <c r="G113" s="165" t="s">
        <v>212</v>
      </c>
      <c r="H113" s="166">
        <v>1</v>
      </c>
      <c r="I113" s="167"/>
      <c r="J113" s="168">
        <f>ROUND(I113*H113,2)</f>
        <v>0</v>
      </c>
      <c r="K113" s="164" t="s">
        <v>213</v>
      </c>
      <c r="L113" s="169"/>
      <c r="M113" s="170" t="s">
        <v>35</v>
      </c>
      <c r="N113" s="171" t="s">
        <v>47</v>
      </c>
      <c r="O113" s="64"/>
      <c r="P113" s="172">
        <f>O113*H113</f>
        <v>0</v>
      </c>
      <c r="Q113" s="172">
        <v>0.13431000000000001</v>
      </c>
      <c r="R113" s="172">
        <f>Q113*H113</f>
        <v>0.13431000000000001</v>
      </c>
      <c r="S113" s="172">
        <v>0</v>
      </c>
      <c r="T113" s="173">
        <f>S113*H113</f>
        <v>0</v>
      </c>
      <c r="U113" s="34"/>
      <c r="V113" s="34"/>
      <c r="W113" s="34"/>
      <c r="X113" s="34"/>
      <c r="Y113" s="34"/>
      <c r="Z113" s="34"/>
      <c r="AA113" s="34"/>
      <c r="AB113" s="34"/>
      <c r="AC113" s="34"/>
      <c r="AD113" s="34"/>
      <c r="AE113" s="34"/>
      <c r="AR113" s="174" t="s">
        <v>224</v>
      </c>
      <c r="AT113" s="174" t="s">
        <v>209</v>
      </c>
      <c r="AU113" s="174" t="s">
        <v>76</v>
      </c>
      <c r="AY113" s="17" t="s">
        <v>215</v>
      </c>
      <c r="BE113" s="175">
        <f>IF(N113="základní",J113,0)</f>
        <v>0</v>
      </c>
      <c r="BF113" s="175">
        <f>IF(N113="snížená",J113,0)</f>
        <v>0</v>
      </c>
      <c r="BG113" s="175">
        <f>IF(N113="zákl. přenesená",J113,0)</f>
        <v>0</v>
      </c>
      <c r="BH113" s="175">
        <f>IF(N113="sníž. přenesená",J113,0)</f>
        <v>0</v>
      </c>
      <c r="BI113" s="175">
        <f>IF(N113="nulová",J113,0)</f>
        <v>0</v>
      </c>
      <c r="BJ113" s="17" t="s">
        <v>83</v>
      </c>
      <c r="BK113" s="175">
        <f>ROUND(I113*H113,2)</f>
        <v>0</v>
      </c>
      <c r="BL113" s="17" t="s">
        <v>224</v>
      </c>
      <c r="BM113" s="174" t="s">
        <v>270</v>
      </c>
    </row>
    <row r="114" spans="1:65" s="12" customFormat="1" x14ac:dyDescent="0.2">
      <c r="B114" s="181"/>
      <c r="C114" s="182"/>
      <c r="D114" s="176" t="s">
        <v>220</v>
      </c>
      <c r="E114" s="183" t="s">
        <v>35</v>
      </c>
      <c r="F114" s="184" t="s">
        <v>271</v>
      </c>
      <c r="G114" s="182"/>
      <c r="H114" s="185">
        <v>1</v>
      </c>
      <c r="I114" s="186"/>
      <c r="J114" s="182"/>
      <c r="K114" s="182"/>
      <c r="L114" s="187"/>
      <c r="M114" s="188"/>
      <c r="N114" s="189"/>
      <c r="O114" s="189"/>
      <c r="P114" s="189"/>
      <c r="Q114" s="189"/>
      <c r="R114" s="189"/>
      <c r="S114" s="189"/>
      <c r="T114" s="190"/>
      <c r="AT114" s="191" t="s">
        <v>220</v>
      </c>
      <c r="AU114" s="191" t="s">
        <v>76</v>
      </c>
      <c r="AV114" s="12" t="s">
        <v>85</v>
      </c>
      <c r="AW114" s="12" t="s">
        <v>37</v>
      </c>
      <c r="AX114" s="12" t="s">
        <v>83</v>
      </c>
      <c r="AY114" s="191" t="s">
        <v>215</v>
      </c>
    </row>
    <row r="115" spans="1:65" s="2" customFormat="1" ht="16.5" customHeight="1" x14ac:dyDescent="0.2">
      <c r="A115" s="34"/>
      <c r="B115" s="35"/>
      <c r="C115" s="162" t="s">
        <v>272</v>
      </c>
      <c r="D115" s="162" t="s">
        <v>209</v>
      </c>
      <c r="E115" s="163" t="s">
        <v>273</v>
      </c>
      <c r="F115" s="164" t="s">
        <v>274</v>
      </c>
      <c r="G115" s="165" t="s">
        <v>212</v>
      </c>
      <c r="H115" s="166">
        <v>2</v>
      </c>
      <c r="I115" s="167"/>
      <c r="J115" s="168">
        <f>ROUND(I115*H115,2)</f>
        <v>0</v>
      </c>
      <c r="K115" s="164" t="s">
        <v>213</v>
      </c>
      <c r="L115" s="169"/>
      <c r="M115" s="170" t="s">
        <v>35</v>
      </c>
      <c r="N115" s="171" t="s">
        <v>47</v>
      </c>
      <c r="O115" s="64"/>
      <c r="P115" s="172">
        <f>O115*H115</f>
        <v>0</v>
      </c>
      <c r="Q115" s="172">
        <v>0.13804</v>
      </c>
      <c r="R115" s="172">
        <f>Q115*H115</f>
        <v>0.27607999999999999</v>
      </c>
      <c r="S115" s="172">
        <v>0</v>
      </c>
      <c r="T115" s="173">
        <f>S115*H115</f>
        <v>0</v>
      </c>
      <c r="U115" s="34"/>
      <c r="V115" s="34"/>
      <c r="W115" s="34"/>
      <c r="X115" s="34"/>
      <c r="Y115" s="34"/>
      <c r="Z115" s="34"/>
      <c r="AA115" s="34"/>
      <c r="AB115" s="34"/>
      <c r="AC115" s="34"/>
      <c r="AD115" s="34"/>
      <c r="AE115" s="34"/>
      <c r="AR115" s="174" t="s">
        <v>224</v>
      </c>
      <c r="AT115" s="174" t="s">
        <v>209</v>
      </c>
      <c r="AU115" s="174" t="s">
        <v>76</v>
      </c>
      <c r="AY115" s="17" t="s">
        <v>215</v>
      </c>
      <c r="BE115" s="175">
        <f>IF(N115="základní",J115,0)</f>
        <v>0</v>
      </c>
      <c r="BF115" s="175">
        <f>IF(N115="snížená",J115,0)</f>
        <v>0</v>
      </c>
      <c r="BG115" s="175">
        <f>IF(N115="zákl. přenesená",J115,0)</f>
        <v>0</v>
      </c>
      <c r="BH115" s="175">
        <f>IF(N115="sníž. přenesená",J115,0)</f>
        <v>0</v>
      </c>
      <c r="BI115" s="175">
        <f>IF(N115="nulová",J115,0)</f>
        <v>0</v>
      </c>
      <c r="BJ115" s="17" t="s">
        <v>83</v>
      </c>
      <c r="BK115" s="175">
        <f>ROUND(I115*H115,2)</f>
        <v>0</v>
      </c>
      <c r="BL115" s="17" t="s">
        <v>224</v>
      </c>
      <c r="BM115" s="174" t="s">
        <v>275</v>
      </c>
    </row>
    <row r="116" spans="1:65" s="12" customFormat="1" x14ac:dyDescent="0.2">
      <c r="B116" s="181"/>
      <c r="C116" s="182"/>
      <c r="D116" s="176" t="s">
        <v>220</v>
      </c>
      <c r="E116" s="183" t="s">
        <v>35</v>
      </c>
      <c r="F116" s="184" t="s">
        <v>254</v>
      </c>
      <c r="G116" s="182"/>
      <c r="H116" s="185">
        <v>2</v>
      </c>
      <c r="I116" s="186"/>
      <c r="J116" s="182"/>
      <c r="K116" s="182"/>
      <c r="L116" s="187"/>
      <c r="M116" s="188"/>
      <c r="N116" s="189"/>
      <c r="O116" s="189"/>
      <c r="P116" s="189"/>
      <c r="Q116" s="189"/>
      <c r="R116" s="189"/>
      <c r="S116" s="189"/>
      <c r="T116" s="190"/>
      <c r="AT116" s="191" t="s">
        <v>220</v>
      </c>
      <c r="AU116" s="191" t="s">
        <v>76</v>
      </c>
      <c r="AV116" s="12" t="s">
        <v>85</v>
      </c>
      <c r="AW116" s="12" t="s">
        <v>37</v>
      </c>
      <c r="AX116" s="12" t="s">
        <v>83</v>
      </c>
      <c r="AY116" s="191" t="s">
        <v>215</v>
      </c>
    </row>
    <row r="117" spans="1:65" s="2" customFormat="1" ht="16.5" customHeight="1" x14ac:dyDescent="0.2">
      <c r="A117" s="34"/>
      <c r="B117" s="35"/>
      <c r="C117" s="162" t="s">
        <v>276</v>
      </c>
      <c r="D117" s="162" t="s">
        <v>209</v>
      </c>
      <c r="E117" s="163" t="s">
        <v>277</v>
      </c>
      <c r="F117" s="164" t="s">
        <v>278</v>
      </c>
      <c r="G117" s="165" t="s">
        <v>212</v>
      </c>
      <c r="H117" s="166">
        <v>2</v>
      </c>
      <c r="I117" s="167"/>
      <c r="J117" s="168">
        <f>ROUND(I117*H117,2)</f>
        <v>0</v>
      </c>
      <c r="K117" s="164" t="s">
        <v>213</v>
      </c>
      <c r="L117" s="169"/>
      <c r="M117" s="170" t="s">
        <v>35</v>
      </c>
      <c r="N117" s="171" t="s">
        <v>47</v>
      </c>
      <c r="O117" s="64"/>
      <c r="P117" s="172">
        <f>O117*H117</f>
        <v>0</v>
      </c>
      <c r="Q117" s="172">
        <v>0.14177000000000001</v>
      </c>
      <c r="R117" s="172">
        <f>Q117*H117</f>
        <v>0.28354000000000001</v>
      </c>
      <c r="S117" s="172">
        <v>0</v>
      </c>
      <c r="T117" s="173">
        <f>S117*H117</f>
        <v>0</v>
      </c>
      <c r="U117" s="34"/>
      <c r="V117" s="34"/>
      <c r="W117" s="34"/>
      <c r="X117" s="34"/>
      <c r="Y117" s="34"/>
      <c r="Z117" s="34"/>
      <c r="AA117" s="34"/>
      <c r="AB117" s="34"/>
      <c r="AC117" s="34"/>
      <c r="AD117" s="34"/>
      <c r="AE117" s="34"/>
      <c r="AR117" s="174" t="s">
        <v>224</v>
      </c>
      <c r="AT117" s="174" t="s">
        <v>209</v>
      </c>
      <c r="AU117" s="174" t="s">
        <v>76</v>
      </c>
      <c r="AY117" s="17" t="s">
        <v>215</v>
      </c>
      <c r="BE117" s="175">
        <f>IF(N117="základní",J117,0)</f>
        <v>0</v>
      </c>
      <c r="BF117" s="175">
        <f>IF(N117="snížená",J117,0)</f>
        <v>0</v>
      </c>
      <c r="BG117" s="175">
        <f>IF(N117="zákl. přenesená",J117,0)</f>
        <v>0</v>
      </c>
      <c r="BH117" s="175">
        <f>IF(N117="sníž. přenesená",J117,0)</f>
        <v>0</v>
      </c>
      <c r="BI117" s="175">
        <f>IF(N117="nulová",J117,0)</f>
        <v>0</v>
      </c>
      <c r="BJ117" s="17" t="s">
        <v>83</v>
      </c>
      <c r="BK117" s="175">
        <f>ROUND(I117*H117,2)</f>
        <v>0</v>
      </c>
      <c r="BL117" s="17" t="s">
        <v>224</v>
      </c>
      <c r="BM117" s="174" t="s">
        <v>279</v>
      </c>
    </row>
    <row r="118" spans="1:65" s="12" customFormat="1" x14ac:dyDescent="0.2">
      <c r="B118" s="181"/>
      <c r="C118" s="182"/>
      <c r="D118" s="176" t="s">
        <v>220</v>
      </c>
      <c r="E118" s="183" t="s">
        <v>35</v>
      </c>
      <c r="F118" s="184" t="s">
        <v>254</v>
      </c>
      <c r="G118" s="182"/>
      <c r="H118" s="185">
        <v>2</v>
      </c>
      <c r="I118" s="186"/>
      <c r="J118" s="182"/>
      <c r="K118" s="182"/>
      <c r="L118" s="187"/>
      <c r="M118" s="188"/>
      <c r="N118" s="189"/>
      <c r="O118" s="189"/>
      <c r="P118" s="189"/>
      <c r="Q118" s="189"/>
      <c r="R118" s="189"/>
      <c r="S118" s="189"/>
      <c r="T118" s="190"/>
      <c r="AT118" s="191" t="s">
        <v>220</v>
      </c>
      <c r="AU118" s="191" t="s">
        <v>76</v>
      </c>
      <c r="AV118" s="12" t="s">
        <v>85</v>
      </c>
      <c r="AW118" s="12" t="s">
        <v>37</v>
      </c>
      <c r="AX118" s="12" t="s">
        <v>83</v>
      </c>
      <c r="AY118" s="191" t="s">
        <v>215</v>
      </c>
    </row>
    <row r="119" spans="1:65" s="2" customFormat="1" ht="16.5" customHeight="1" x14ac:dyDescent="0.2">
      <c r="A119" s="34"/>
      <c r="B119" s="35"/>
      <c r="C119" s="162" t="s">
        <v>8</v>
      </c>
      <c r="D119" s="162" t="s">
        <v>209</v>
      </c>
      <c r="E119" s="163" t="s">
        <v>280</v>
      </c>
      <c r="F119" s="164" t="s">
        <v>281</v>
      </c>
      <c r="G119" s="165" t="s">
        <v>212</v>
      </c>
      <c r="H119" s="166">
        <v>1</v>
      </c>
      <c r="I119" s="167"/>
      <c r="J119" s="168">
        <f>ROUND(I119*H119,2)</f>
        <v>0</v>
      </c>
      <c r="K119" s="164" t="s">
        <v>213</v>
      </c>
      <c r="L119" s="169"/>
      <c r="M119" s="170" t="s">
        <v>35</v>
      </c>
      <c r="N119" s="171" t="s">
        <v>47</v>
      </c>
      <c r="O119" s="64"/>
      <c r="P119" s="172">
        <f>O119*H119</f>
        <v>0</v>
      </c>
      <c r="Q119" s="172">
        <v>0.14549999999999999</v>
      </c>
      <c r="R119" s="172">
        <f>Q119*H119</f>
        <v>0.14549999999999999</v>
      </c>
      <c r="S119" s="172">
        <v>0</v>
      </c>
      <c r="T119" s="173">
        <f>S119*H119</f>
        <v>0</v>
      </c>
      <c r="U119" s="34"/>
      <c r="V119" s="34"/>
      <c r="W119" s="34"/>
      <c r="X119" s="34"/>
      <c r="Y119" s="34"/>
      <c r="Z119" s="34"/>
      <c r="AA119" s="34"/>
      <c r="AB119" s="34"/>
      <c r="AC119" s="34"/>
      <c r="AD119" s="34"/>
      <c r="AE119" s="34"/>
      <c r="AR119" s="174" t="s">
        <v>224</v>
      </c>
      <c r="AT119" s="174" t="s">
        <v>209</v>
      </c>
      <c r="AU119" s="174" t="s">
        <v>76</v>
      </c>
      <c r="AY119" s="17" t="s">
        <v>215</v>
      </c>
      <c r="BE119" s="175">
        <f>IF(N119="základní",J119,0)</f>
        <v>0</v>
      </c>
      <c r="BF119" s="175">
        <f>IF(N119="snížená",J119,0)</f>
        <v>0</v>
      </c>
      <c r="BG119" s="175">
        <f>IF(N119="zákl. přenesená",J119,0)</f>
        <v>0</v>
      </c>
      <c r="BH119" s="175">
        <f>IF(N119="sníž. přenesená",J119,0)</f>
        <v>0</v>
      </c>
      <c r="BI119" s="175">
        <f>IF(N119="nulová",J119,0)</f>
        <v>0</v>
      </c>
      <c r="BJ119" s="17" t="s">
        <v>83</v>
      </c>
      <c r="BK119" s="175">
        <f>ROUND(I119*H119,2)</f>
        <v>0</v>
      </c>
      <c r="BL119" s="17" t="s">
        <v>224</v>
      </c>
      <c r="BM119" s="174" t="s">
        <v>282</v>
      </c>
    </row>
    <row r="120" spans="1:65" s="12" customFormat="1" x14ac:dyDescent="0.2">
      <c r="B120" s="181"/>
      <c r="C120" s="182"/>
      <c r="D120" s="176" t="s">
        <v>220</v>
      </c>
      <c r="E120" s="183" t="s">
        <v>35</v>
      </c>
      <c r="F120" s="184" t="s">
        <v>271</v>
      </c>
      <c r="G120" s="182"/>
      <c r="H120" s="185">
        <v>1</v>
      </c>
      <c r="I120" s="186"/>
      <c r="J120" s="182"/>
      <c r="K120" s="182"/>
      <c r="L120" s="187"/>
      <c r="M120" s="188"/>
      <c r="N120" s="189"/>
      <c r="O120" s="189"/>
      <c r="P120" s="189"/>
      <c r="Q120" s="189"/>
      <c r="R120" s="189"/>
      <c r="S120" s="189"/>
      <c r="T120" s="190"/>
      <c r="AT120" s="191" t="s">
        <v>220</v>
      </c>
      <c r="AU120" s="191" t="s">
        <v>76</v>
      </c>
      <c r="AV120" s="12" t="s">
        <v>85</v>
      </c>
      <c r="AW120" s="12" t="s">
        <v>37</v>
      </c>
      <c r="AX120" s="12" t="s">
        <v>83</v>
      </c>
      <c r="AY120" s="191" t="s">
        <v>215</v>
      </c>
    </row>
    <row r="121" spans="1:65" s="2" customFormat="1" ht="16.5" customHeight="1" x14ac:dyDescent="0.2">
      <c r="A121" s="34"/>
      <c r="B121" s="35"/>
      <c r="C121" s="162" t="s">
        <v>283</v>
      </c>
      <c r="D121" s="162" t="s">
        <v>209</v>
      </c>
      <c r="E121" s="163" t="s">
        <v>284</v>
      </c>
      <c r="F121" s="164" t="s">
        <v>285</v>
      </c>
      <c r="G121" s="165" t="s">
        <v>212</v>
      </c>
      <c r="H121" s="166">
        <v>2</v>
      </c>
      <c r="I121" s="167"/>
      <c r="J121" s="168">
        <f>ROUND(I121*H121,2)</f>
        <v>0</v>
      </c>
      <c r="K121" s="164" t="s">
        <v>213</v>
      </c>
      <c r="L121" s="169"/>
      <c r="M121" s="170" t="s">
        <v>35</v>
      </c>
      <c r="N121" s="171" t="s">
        <v>47</v>
      </c>
      <c r="O121" s="64"/>
      <c r="P121" s="172">
        <f>O121*H121</f>
        <v>0</v>
      </c>
      <c r="Q121" s="172">
        <v>0.14923</v>
      </c>
      <c r="R121" s="172">
        <f>Q121*H121</f>
        <v>0.29846</v>
      </c>
      <c r="S121" s="172">
        <v>0</v>
      </c>
      <c r="T121" s="173">
        <f>S121*H121</f>
        <v>0</v>
      </c>
      <c r="U121" s="34"/>
      <c r="V121" s="34"/>
      <c r="W121" s="34"/>
      <c r="X121" s="34"/>
      <c r="Y121" s="34"/>
      <c r="Z121" s="34"/>
      <c r="AA121" s="34"/>
      <c r="AB121" s="34"/>
      <c r="AC121" s="34"/>
      <c r="AD121" s="34"/>
      <c r="AE121" s="34"/>
      <c r="AR121" s="174" t="s">
        <v>224</v>
      </c>
      <c r="AT121" s="174" t="s">
        <v>209</v>
      </c>
      <c r="AU121" s="174" t="s">
        <v>76</v>
      </c>
      <c r="AY121" s="17" t="s">
        <v>215</v>
      </c>
      <c r="BE121" s="175">
        <f>IF(N121="základní",J121,0)</f>
        <v>0</v>
      </c>
      <c r="BF121" s="175">
        <f>IF(N121="snížená",J121,0)</f>
        <v>0</v>
      </c>
      <c r="BG121" s="175">
        <f>IF(N121="zákl. přenesená",J121,0)</f>
        <v>0</v>
      </c>
      <c r="BH121" s="175">
        <f>IF(N121="sníž. přenesená",J121,0)</f>
        <v>0</v>
      </c>
      <c r="BI121" s="175">
        <f>IF(N121="nulová",J121,0)</f>
        <v>0</v>
      </c>
      <c r="BJ121" s="17" t="s">
        <v>83</v>
      </c>
      <c r="BK121" s="175">
        <f>ROUND(I121*H121,2)</f>
        <v>0</v>
      </c>
      <c r="BL121" s="17" t="s">
        <v>224</v>
      </c>
      <c r="BM121" s="174" t="s">
        <v>286</v>
      </c>
    </row>
    <row r="122" spans="1:65" s="12" customFormat="1" x14ac:dyDescent="0.2">
      <c r="B122" s="181"/>
      <c r="C122" s="182"/>
      <c r="D122" s="176" t="s">
        <v>220</v>
      </c>
      <c r="E122" s="183" t="s">
        <v>35</v>
      </c>
      <c r="F122" s="184" t="s">
        <v>254</v>
      </c>
      <c r="G122" s="182"/>
      <c r="H122" s="185">
        <v>2</v>
      </c>
      <c r="I122" s="186"/>
      <c r="J122" s="182"/>
      <c r="K122" s="182"/>
      <c r="L122" s="187"/>
      <c r="M122" s="188"/>
      <c r="N122" s="189"/>
      <c r="O122" s="189"/>
      <c r="P122" s="189"/>
      <c r="Q122" s="189"/>
      <c r="R122" s="189"/>
      <c r="S122" s="189"/>
      <c r="T122" s="190"/>
      <c r="AT122" s="191" t="s">
        <v>220</v>
      </c>
      <c r="AU122" s="191" t="s">
        <v>76</v>
      </c>
      <c r="AV122" s="12" t="s">
        <v>85</v>
      </c>
      <c r="AW122" s="12" t="s">
        <v>37</v>
      </c>
      <c r="AX122" s="12" t="s">
        <v>83</v>
      </c>
      <c r="AY122" s="191" t="s">
        <v>215</v>
      </c>
    </row>
    <row r="123" spans="1:65" s="2" customFormat="1" ht="16.5" customHeight="1" x14ac:dyDescent="0.2">
      <c r="A123" s="34"/>
      <c r="B123" s="35"/>
      <c r="C123" s="162" t="s">
        <v>287</v>
      </c>
      <c r="D123" s="162" t="s">
        <v>209</v>
      </c>
      <c r="E123" s="163" t="s">
        <v>288</v>
      </c>
      <c r="F123" s="164" t="s">
        <v>289</v>
      </c>
      <c r="G123" s="165" t="s">
        <v>212</v>
      </c>
      <c r="H123" s="166">
        <v>2</v>
      </c>
      <c r="I123" s="167"/>
      <c r="J123" s="168">
        <f>ROUND(I123*H123,2)</f>
        <v>0</v>
      </c>
      <c r="K123" s="164" t="s">
        <v>213</v>
      </c>
      <c r="L123" s="169"/>
      <c r="M123" s="170" t="s">
        <v>35</v>
      </c>
      <c r="N123" s="171" t="s">
        <v>47</v>
      </c>
      <c r="O123" s="64"/>
      <c r="P123" s="172">
        <f>O123*H123</f>
        <v>0</v>
      </c>
      <c r="Q123" s="172">
        <v>0.15296000000000001</v>
      </c>
      <c r="R123" s="172">
        <f>Q123*H123</f>
        <v>0.30592000000000003</v>
      </c>
      <c r="S123" s="172">
        <v>0</v>
      </c>
      <c r="T123" s="173">
        <f>S123*H123</f>
        <v>0</v>
      </c>
      <c r="U123" s="34"/>
      <c r="V123" s="34"/>
      <c r="W123" s="34"/>
      <c r="X123" s="34"/>
      <c r="Y123" s="34"/>
      <c r="Z123" s="34"/>
      <c r="AA123" s="34"/>
      <c r="AB123" s="34"/>
      <c r="AC123" s="34"/>
      <c r="AD123" s="34"/>
      <c r="AE123" s="34"/>
      <c r="AR123" s="174" t="s">
        <v>224</v>
      </c>
      <c r="AT123" s="174" t="s">
        <v>209</v>
      </c>
      <c r="AU123" s="174" t="s">
        <v>76</v>
      </c>
      <c r="AY123" s="17" t="s">
        <v>215</v>
      </c>
      <c r="BE123" s="175">
        <f>IF(N123="základní",J123,0)</f>
        <v>0</v>
      </c>
      <c r="BF123" s="175">
        <f>IF(N123="snížená",J123,0)</f>
        <v>0</v>
      </c>
      <c r="BG123" s="175">
        <f>IF(N123="zákl. přenesená",J123,0)</f>
        <v>0</v>
      </c>
      <c r="BH123" s="175">
        <f>IF(N123="sníž. přenesená",J123,0)</f>
        <v>0</v>
      </c>
      <c r="BI123" s="175">
        <f>IF(N123="nulová",J123,0)</f>
        <v>0</v>
      </c>
      <c r="BJ123" s="17" t="s">
        <v>83</v>
      </c>
      <c r="BK123" s="175">
        <f>ROUND(I123*H123,2)</f>
        <v>0</v>
      </c>
      <c r="BL123" s="17" t="s">
        <v>224</v>
      </c>
      <c r="BM123" s="174" t="s">
        <v>290</v>
      </c>
    </row>
    <row r="124" spans="1:65" s="12" customFormat="1" x14ac:dyDescent="0.2">
      <c r="B124" s="181"/>
      <c r="C124" s="182"/>
      <c r="D124" s="176" t="s">
        <v>220</v>
      </c>
      <c r="E124" s="183" t="s">
        <v>35</v>
      </c>
      <c r="F124" s="184" t="s">
        <v>254</v>
      </c>
      <c r="G124" s="182"/>
      <c r="H124" s="185">
        <v>2</v>
      </c>
      <c r="I124" s="186"/>
      <c r="J124" s="182"/>
      <c r="K124" s="182"/>
      <c r="L124" s="187"/>
      <c r="M124" s="188"/>
      <c r="N124" s="189"/>
      <c r="O124" s="189"/>
      <c r="P124" s="189"/>
      <c r="Q124" s="189"/>
      <c r="R124" s="189"/>
      <c r="S124" s="189"/>
      <c r="T124" s="190"/>
      <c r="AT124" s="191" t="s">
        <v>220</v>
      </c>
      <c r="AU124" s="191" t="s">
        <v>76</v>
      </c>
      <c r="AV124" s="12" t="s">
        <v>85</v>
      </c>
      <c r="AW124" s="12" t="s">
        <v>37</v>
      </c>
      <c r="AX124" s="12" t="s">
        <v>83</v>
      </c>
      <c r="AY124" s="191" t="s">
        <v>215</v>
      </c>
    </row>
    <row r="125" spans="1:65" s="2" customFormat="1" ht="16.5" customHeight="1" x14ac:dyDescent="0.2">
      <c r="A125" s="34"/>
      <c r="B125" s="35"/>
      <c r="C125" s="162" t="s">
        <v>291</v>
      </c>
      <c r="D125" s="162" t="s">
        <v>209</v>
      </c>
      <c r="E125" s="163" t="s">
        <v>292</v>
      </c>
      <c r="F125" s="164" t="s">
        <v>293</v>
      </c>
      <c r="G125" s="165" t="s">
        <v>212</v>
      </c>
      <c r="H125" s="166">
        <v>1</v>
      </c>
      <c r="I125" s="167"/>
      <c r="J125" s="168">
        <f>ROUND(I125*H125,2)</f>
        <v>0</v>
      </c>
      <c r="K125" s="164" t="s">
        <v>213</v>
      </c>
      <c r="L125" s="169"/>
      <c r="M125" s="170" t="s">
        <v>35</v>
      </c>
      <c r="N125" s="171" t="s">
        <v>47</v>
      </c>
      <c r="O125" s="64"/>
      <c r="P125" s="172">
        <f>O125*H125</f>
        <v>0</v>
      </c>
      <c r="Q125" s="172">
        <v>0.15669</v>
      </c>
      <c r="R125" s="172">
        <f>Q125*H125</f>
        <v>0.15669</v>
      </c>
      <c r="S125" s="172">
        <v>0</v>
      </c>
      <c r="T125" s="173">
        <f>S125*H125</f>
        <v>0</v>
      </c>
      <c r="U125" s="34"/>
      <c r="V125" s="34"/>
      <c r="W125" s="34"/>
      <c r="X125" s="34"/>
      <c r="Y125" s="34"/>
      <c r="Z125" s="34"/>
      <c r="AA125" s="34"/>
      <c r="AB125" s="34"/>
      <c r="AC125" s="34"/>
      <c r="AD125" s="34"/>
      <c r="AE125" s="34"/>
      <c r="AR125" s="174" t="s">
        <v>224</v>
      </c>
      <c r="AT125" s="174" t="s">
        <v>209</v>
      </c>
      <c r="AU125" s="174" t="s">
        <v>76</v>
      </c>
      <c r="AY125" s="17" t="s">
        <v>215</v>
      </c>
      <c r="BE125" s="175">
        <f>IF(N125="základní",J125,0)</f>
        <v>0</v>
      </c>
      <c r="BF125" s="175">
        <f>IF(N125="snížená",J125,0)</f>
        <v>0</v>
      </c>
      <c r="BG125" s="175">
        <f>IF(N125="zákl. přenesená",J125,0)</f>
        <v>0</v>
      </c>
      <c r="BH125" s="175">
        <f>IF(N125="sníž. přenesená",J125,0)</f>
        <v>0</v>
      </c>
      <c r="BI125" s="175">
        <f>IF(N125="nulová",J125,0)</f>
        <v>0</v>
      </c>
      <c r="BJ125" s="17" t="s">
        <v>83</v>
      </c>
      <c r="BK125" s="175">
        <f>ROUND(I125*H125,2)</f>
        <v>0</v>
      </c>
      <c r="BL125" s="17" t="s">
        <v>224</v>
      </c>
      <c r="BM125" s="174" t="s">
        <v>294</v>
      </c>
    </row>
    <row r="126" spans="1:65" s="12" customFormat="1" x14ac:dyDescent="0.2">
      <c r="B126" s="181"/>
      <c r="C126" s="182"/>
      <c r="D126" s="176" t="s">
        <v>220</v>
      </c>
      <c r="E126" s="183" t="s">
        <v>35</v>
      </c>
      <c r="F126" s="184" t="s">
        <v>271</v>
      </c>
      <c r="G126" s="182"/>
      <c r="H126" s="185">
        <v>1</v>
      </c>
      <c r="I126" s="186"/>
      <c r="J126" s="182"/>
      <c r="K126" s="182"/>
      <c r="L126" s="187"/>
      <c r="M126" s="188"/>
      <c r="N126" s="189"/>
      <c r="O126" s="189"/>
      <c r="P126" s="189"/>
      <c r="Q126" s="189"/>
      <c r="R126" s="189"/>
      <c r="S126" s="189"/>
      <c r="T126" s="190"/>
      <c r="AT126" s="191" t="s">
        <v>220</v>
      </c>
      <c r="AU126" s="191" t="s">
        <v>76</v>
      </c>
      <c r="AV126" s="12" t="s">
        <v>85</v>
      </c>
      <c r="AW126" s="12" t="s">
        <v>37</v>
      </c>
      <c r="AX126" s="12" t="s">
        <v>83</v>
      </c>
      <c r="AY126" s="191" t="s">
        <v>215</v>
      </c>
    </row>
    <row r="127" spans="1:65" s="2" customFormat="1" ht="16.5" customHeight="1" x14ac:dyDescent="0.2">
      <c r="A127" s="34"/>
      <c r="B127" s="35"/>
      <c r="C127" s="162" t="s">
        <v>295</v>
      </c>
      <c r="D127" s="162" t="s">
        <v>209</v>
      </c>
      <c r="E127" s="163" t="s">
        <v>296</v>
      </c>
      <c r="F127" s="164" t="s">
        <v>297</v>
      </c>
      <c r="G127" s="165" t="s">
        <v>212</v>
      </c>
      <c r="H127" s="166">
        <v>1</v>
      </c>
      <c r="I127" s="167"/>
      <c r="J127" s="168">
        <f>ROUND(I127*H127,2)</f>
        <v>0</v>
      </c>
      <c r="K127" s="164" t="s">
        <v>213</v>
      </c>
      <c r="L127" s="169"/>
      <c r="M127" s="170" t="s">
        <v>35</v>
      </c>
      <c r="N127" s="171" t="s">
        <v>47</v>
      </c>
      <c r="O127" s="64"/>
      <c r="P127" s="172">
        <f>O127*H127</f>
        <v>0</v>
      </c>
      <c r="Q127" s="172">
        <v>0.16042000000000001</v>
      </c>
      <c r="R127" s="172">
        <f>Q127*H127</f>
        <v>0.16042000000000001</v>
      </c>
      <c r="S127" s="172">
        <v>0</v>
      </c>
      <c r="T127" s="173">
        <f>S127*H127</f>
        <v>0</v>
      </c>
      <c r="U127" s="34"/>
      <c r="V127" s="34"/>
      <c r="W127" s="34"/>
      <c r="X127" s="34"/>
      <c r="Y127" s="34"/>
      <c r="Z127" s="34"/>
      <c r="AA127" s="34"/>
      <c r="AB127" s="34"/>
      <c r="AC127" s="34"/>
      <c r="AD127" s="34"/>
      <c r="AE127" s="34"/>
      <c r="AR127" s="174" t="s">
        <v>224</v>
      </c>
      <c r="AT127" s="174" t="s">
        <v>209</v>
      </c>
      <c r="AU127" s="174" t="s">
        <v>76</v>
      </c>
      <c r="AY127" s="17" t="s">
        <v>215</v>
      </c>
      <c r="BE127" s="175">
        <f>IF(N127="základní",J127,0)</f>
        <v>0</v>
      </c>
      <c r="BF127" s="175">
        <f>IF(N127="snížená",J127,0)</f>
        <v>0</v>
      </c>
      <c r="BG127" s="175">
        <f>IF(N127="zákl. přenesená",J127,0)</f>
        <v>0</v>
      </c>
      <c r="BH127" s="175">
        <f>IF(N127="sníž. přenesená",J127,0)</f>
        <v>0</v>
      </c>
      <c r="BI127" s="175">
        <f>IF(N127="nulová",J127,0)</f>
        <v>0</v>
      </c>
      <c r="BJ127" s="17" t="s">
        <v>83</v>
      </c>
      <c r="BK127" s="175">
        <f>ROUND(I127*H127,2)</f>
        <v>0</v>
      </c>
      <c r="BL127" s="17" t="s">
        <v>224</v>
      </c>
      <c r="BM127" s="174" t="s">
        <v>298</v>
      </c>
    </row>
    <row r="128" spans="1:65" s="12" customFormat="1" x14ac:dyDescent="0.2">
      <c r="B128" s="181"/>
      <c r="C128" s="182"/>
      <c r="D128" s="176" t="s">
        <v>220</v>
      </c>
      <c r="E128" s="183" t="s">
        <v>35</v>
      </c>
      <c r="F128" s="184" t="s">
        <v>271</v>
      </c>
      <c r="G128" s="182"/>
      <c r="H128" s="185">
        <v>1</v>
      </c>
      <c r="I128" s="186"/>
      <c r="J128" s="182"/>
      <c r="K128" s="182"/>
      <c r="L128" s="187"/>
      <c r="M128" s="188"/>
      <c r="N128" s="189"/>
      <c r="O128" s="189"/>
      <c r="P128" s="189"/>
      <c r="Q128" s="189"/>
      <c r="R128" s="189"/>
      <c r="S128" s="189"/>
      <c r="T128" s="190"/>
      <c r="AT128" s="191" t="s">
        <v>220</v>
      </c>
      <c r="AU128" s="191" t="s">
        <v>76</v>
      </c>
      <c r="AV128" s="12" t="s">
        <v>85</v>
      </c>
      <c r="AW128" s="12" t="s">
        <v>37</v>
      </c>
      <c r="AX128" s="12" t="s">
        <v>83</v>
      </c>
      <c r="AY128" s="191" t="s">
        <v>215</v>
      </c>
    </row>
    <row r="129" spans="1:65" s="2" customFormat="1" ht="16.5" customHeight="1" x14ac:dyDescent="0.2">
      <c r="A129" s="34"/>
      <c r="B129" s="35"/>
      <c r="C129" s="162" t="s">
        <v>299</v>
      </c>
      <c r="D129" s="162" t="s">
        <v>209</v>
      </c>
      <c r="E129" s="163" t="s">
        <v>300</v>
      </c>
      <c r="F129" s="164" t="s">
        <v>301</v>
      </c>
      <c r="G129" s="165" t="s">
        <v>212</v>
      </c>
      <c r="H129" s="166">
        <v>2</v>
      </c>
      <c r="I129" s="167"/>
      <c r="J129" s="168">
        <f>ROUND(I129*H129,2)</f>
        <v>0</v>
      </c>
      <c r="K129" s="164" t="s">
        <v>213</v>
      </c>
      <c r="L129" s="169"/>
      <c r="M129" s="170" t="s">
        <v>35</v>
      </c>
      <c r="N129" s="171" t="s">
        <v>47</v>
      </c>
      <c r="O129" s="64"/>
      <c r="P129" s="172">
        <f>O129*H129</f>
        <v>0</v>
      </c>
      <c r="Q129" s="172">
        <v>0.16414999999999999</v>
      </c>
      <c r="R129" s="172">
        <f>Q129*H129</f>
        <v>0.32829999999999998</v>
      </c>
      <c r="S129" s="172">
        <v>0</v>
      </c>
      <c r="T129" s="173">
        <f>S129*H129</f>
        <v>0</v>
      </c>
      <c r="U129" s="34"/>
      <c r="V129" s="34"/>
      <c r="W129" s="34"/>
      <c r="X129" s="34"/>
      <c r="Y129" s="34"/>
      <c r="Z129" s="34"/>
      <c r="AA129" s="34"/>
      <c r="AB129" s="34"/>
      <c r="AC129" s="34"/>
      <c r="AD129" s="34"/>
      <c r="AE129" s="34"/>
      <c r="AR129" s="174" t="s">
        <v>224</v>
      </c>
      <c r="AT129" s="174" t="s">
        <v>209</v>
      </c>
      <c r="AU129" s="174" t="s">
        <v>76</v>
      </c>
      <c r="AY129" s="17" t="s">
        <v>215</v>
      </c>
      <c r="BE129" s="175">
        <f>IF(N129="základní",J129,0)</f>
        <v>0</v>
      </c>
      <c r="BF129" s="175">
        <f>IF(N129="snížená",J129,0)</f>
        <v>0</v>
      </c>
      <c r="BG129" s="175">
        <f>IF(N129="zákl. přenesená",J129,0)</f>
        <v>0</v>
      </c>
      <c r="BH129" s="175">
        <f>IF(N129="sníž. přenesená",J129,0)</f>
        <v>0</v>
      </c>
      <c r="BI129" s="175">
        <f>IF(N129="nulová",J129,0)</f>
        <v>0</v>
      </c>
      <c r="BJ129" s="17" t="s">
        <v>83</v>
      </c>
      <c r="BK129" s="175">
        <f>ROUND(I129*H129,2)</f>
        <v>0</v>
      </c>
      <c r="BL129" s="17" t="s">
        <v>224</v>
      </c>
      <c r="BM129" s="174" t="s">
        <v>302</v>
      </c>
    </row>
    <row r="130" spans="1:65" s="12" customFormat="1" x14ac:dyDescent="0.2">
      <c r="B130" s="181"/>
      <c r="C130" s="182"/>
      <c r="D130" s="176" t="s">
        <v>220</v>
      </c>
      <c r="E130" s="183" t="s">
        <v>35</v>
      </c>
      <c r="F130" s="184" t="s">
        <v>254</v>
      </c>
      <c r="G130" s="182"/>
      <c r="H130" s="185">
        <v>2</v>
      </c>
      <c r="I130" s="186"/>
      <c r="J130" s="182"/>
      <c r="K130" s="182"/>
      <c r="L130" s="187"/>
      <c r="M130" s="188"/>
      <c r="N130" s="189"/>
      <c r="O130" s="189"/>
      <c r="P130" s="189"/>
      <c r="Q130" s="189"/>
      <c r="R130" s="189"/>
      <c r="S130" s="189"/>
      <c r="T130" s="190"/>
      <c r="AT130" s="191" t="s">
        <v>220</v>
      </c>
      <c r="AU130" s="191" t="s">
        <v>76</v>
      </c>
      <c r="AV130" s="12" t="s">
        <v>85</v>
      </c>
      <c r="AW130" s="12" t="s">
        <v>37</v>
      </c>
      <c r="AX130" s="12" t="s">
        <v>83</v>
      </c>
      <c r="AY130" s="191" t="s">
        <v>215</v>
      </c>
    </row>
    <row r="131" spans="1:65" s="2" customFormat="1" ht="16.5" customHeight="1" x14ac:dyDescent="0.2">
      <c r="A131" s="34"/>
      <c r="B131" s="35"/>
      <c r="C131" s="162" t="s">
        <v>7</v>
      </c>
      <c r="D131" s="162" t="s">
        <v>209</v>
      </c>
      <c r="E131" s="163" t="s">
        <v>303</v>
      </c>
      <c r="F131" s="164" t="s">
        <v>304</v>
      </c>
      <c r="G131" s="165" t="s">
        <v>212</v>
      </c>
      <c r="H131" s="166">
        <v>3</v>
      </c>
      <c r="I131" s="167"/>
      <c r="J131" s="168">
        <f>ROUND(I131*H131,2)</f>
        <v>0</v>
      </c>
      <c r="K131" s="164" t="s">
        <v>213</v>
      </c>
      <c r="L131" s="169"/>
      <c r="M131" s="170" t="s">
        <v>35</v>
      </c>
      <c r="N131" s="171" t="s">
        <v>47</v>
      </c>
      <c r="O131" s="64"/>
      <c r="P131" s="172">
        <f>O131*H131</f>
        <v>0</v>
      </c>
      <c r="Q131" s="172">
        <v>0.16788</v>
      </c>
      <c r="R131" s="172">
        <f>Q131*H131</f>
        <v>0.50363999999999998</v>
      </c>
      <c r="S131" s="172">
        <v>0</v>
      </c>
      <c r="T131" s="173">
        <f>S131*H131</f>
        <v>0</v>
      </c>
      <c r="U131" s="34"/>
      <c r="V131" s="34"/>
      <c r="W131" s="34"/>
      <c r="X131" s="34"/>
      <c r="Y131" s="34"/>
      <c r="Z131" s="34"/>
      <c r="AA131" s="34"/>
      <c r="AB131" s="34"/>
      <c r="AC131" s="34"/>
      <c r="AD131" s="34"/>
      <c r="AE131" s="34"/>
      <c r="AR131" s="174" t="s">
        <v>224</v>
      </c>
      <c r="AT131" s="174" t="s">
        <v>209</v>
      </c>
      <c r="AU131" s="174" t="s">
        <v>76</v>
      </c>
      <c r="AY131" s="17" t="s">
        <v>215</v>
      </c>
      <c r="BE131" s="175">
        <f>IF(N131="základní",J131,0)</f>
        <v>0</v>
      </c>
      <c r="BF131" s="175">
        <f>IF(N131="snížená",J131,0)</f>
        <v>0</v>
      </c>
      <c r="BG131" s="175">
        <f>IF(N131="zákl. přenesená",J131,0)</f>
        <v>0</v>
      </c>
      <c r="BH131" s="175">
        <f>IF(N131="sníž. přenesená",J131,0)</f>
        <v>0</v>
      </c>
      <c r="BI131" s="175">
        <f>IF(N131="nulová",J131,0)</f>
        <v>0</v>
      </c>
      <c r="BJ131" s="17" t="s">
        <v>83</v>
      </c>
      <c r="BK131" s="175">
        <f>ROUND(I131*H131,2)</f>
        <v>0</v>
      </c>
      <c r="BL131" s="17" t="s">
        <v>224</v>
      </c>
      <c r="BM131" s="174" t="s">
        <v>305</v>
      </c>
    </row>
    <row r="132" spans="1:65" s="12" customFormat="1" x14ac:dyDescent="0.2">
      <c r="B132" s="181"/>
      <c r="C132" s="182"/>
      <c r="D132" s="176" t="s">
        <v>220</v>
      </c>
      <c r="E132" s="183" t="s">
        <v>35</v>
      </c>
      <c r="F132" s="184" t="s">
        <v>246</v>
      </c>
      <c r="G132" s="182"/>
      <c r="H132" s="185">
        <v>3</v>
      </c>
      <c r="I132" s="186"/>
      <c r="J132" s="182"/>
      <c r="K132" s="182"/>
      <c r="L132" s="187"/>
      <c r="M132" s="188"/>
      <c r="N132" s="189"/>
      <c r="O132" s="189"/>
      <c r="P132" s="189"/>
      <c r="Q132" s="189"/>
      <c r="R132" s="189"/>
      <c r="S132" s="189"/>
      <c r="T132" s="190"/>
      <c r="AT132" s="191" t="s">
        <v>220</v>
      </c>
      <c r="AU132" s="191" t="s">
        <v>76</v>
      </c>
      <c r="AV132" s="12" t="s">
        <v>85</v>
      </c>
      <c r="AW132" s="12" t="s">
        <v>37</v>
      </c>
      <c r="AX132" s="12" t="s">
        <v>83</v>
      </c>
      <c r="AY132" s="191" t="s">
        <v>215</v>
      </c>
    </row>
    <row r="133" spans="1:65" s="2" customFormat="1" ht="16.5" customHeight="1" x14ac:dyDescent="0.2">
      <c r="A133" s="34"/>
      <c r="B133" s="35"/>
      <c r="C133" s="162" t="s">
        <v>306</v>
      </c>
      <c r="D133" s="162" t="s">
        <v>209</v>
      </c>
      <c r="E133" s="163" t="s">
        <v>622</v>
      </c>
      <c r="F133" s="164" t="s">
        <v>623</v>
      </c>
      <c r="G133" s="165" t="s">
        <v>212</v>
      </c>
      <c r="H133" s="166">
        <v>2</v>
      </c>
      <c r="I133" s="167"/>
      <c r="J133" s="168">
        <f>ROUND(I133*H133,2)</f>
        <v>0</v>
      </c>
      <c r="K133" s="164" t="s">
        <v>213</v>
      </c>
      <c r="L133" s="169"/>
      <c r="M133" s="170" t="s">
        <v>35</v>
      </c>
      <c r="N133" s="171" t="s">
        <v>47</v>
      </c>
      <c r="O133" s="64"/>
      <c r="P133" s="172">
        <f>O133*H133</f>
        <v>0</v>
      </c>
      <c r="Q133" s="172">
        <v>0.17161999999999999</v>
      </c>
      <c r="R133" s="172">
        <f>Q133*H133</f>
        <v>0.34323999999999999</v>
      </c>
      <c r="S133" s="172">
        <v>0</v>
      </c>
      <c r="T133" s="173">
        <f>S133*H133</f>
        <v>0</v>
      </c>
      <c r="U133" s="34"/>
      <c r="V133" s="34"/>
      <c r="W133" s="34"/>
      <c r="X133" s="34"/>
      <c r="Y133" s="34"/>
      <c r="Z133" s="34"/>
      <c r="AA133" s="34"/>
      <c r="AB133" s="34"/>
      <c r="AC133" s="34"/>
      <c r="AD133" s="34"/>
      <c r="AE133" s="34"/>
      <c r="AR133" s="174" t="s">
        <v>224</v>
      </c>
      <c r="AT133" s="174" t="s">
        <v>209</v>
      </c>
      <c r="AU133" s="174" t="s">
        <v>76</v>
      </c>
      <c r="AY133" s="17" t="s">
        <v>215</v>
      </c>
      <c r="BE133" s="175">
        <f>IF(N133="základní",J133,0)</f>
        <v>0</v>
      </c>
      <c r="BF133" s="175">
        <f>IF(N133="snížená",J133,0)</f>
        <v>0</v>
      </c>
      <c r="BG133" s="175">
        <f>IF(N133="zákl. přenesená",J133,0)</f>
        <v>0</v>
      </c>
      <c r="BH133" s="175">
        <f>IF(N133="sníž. přenesená",J133,0)</f>
        <v>0</v>
      </c>
      <c r="BI133" s="175">
        <f>IF(N133="nulová",J133,0)</f>
        <v>0</v>
      </c>
      <c r="BJ133" s="17" t="s">
        <v>83</v>
      </c>
      <c r="BK133" s="175">
        <f>ROUND(I133*H133,2)</f>
        <v>0</v>
      </c>
      <c r="BL133" s="17" t="s">
        <v>224</v>
      </c>
      <c r="BM133" s="174" t="s">
        <v>624</v>
      </c>
    </row>
    <row r="134" spans="1:65" s="12" customFormat="1" x14ac:dyDescent="0.2">
      <c r="B134" s="181"/>
      <c r="C134" s="182"/>
      <c r="D134" s="176" t="s">
        <v>220</v>
      </c>
      <c r="E134" s="183" t="s">
        <v>35</v>
      </c>
      <c r="F134" s="184" t="s">
        <v>254</v>
      </c>
      <c r="G134" s="182"/>
      <c r="H134" s="185">
        <v>2</v>
      </c>
      <c r="I134" s="186"/>
      <c r="J134" s="182"/>
      <c r="K134" s="182"/>
      <c r="L134" s="187"/>
      <c r="M134" s="188"/>
      <c r="N134" s="189"/>
      <c r="O134" s="189"/>
      <c r="P134" s="189"/>
      <c r="Q134" s="189"/>
      <c r="R134" s="189"/>
      <c r="S134" s="189"/>
      <c r="T134" s="190"/>
      <c r="AT134" s="191" t="s">
        <v>220</v>
      </c>
      <c r="AU134" s="191" t="s">
        <v>76</v>
      </c>
      <c r="AV134" s="12" t="s">
        <v>85</v>
      </c>
      <c r="AW134" s="12" t="s">
        <v>37</v>
      </c>
      <c r="AX134" s="12" t="s">
        <v>83</v>
      </c>
      <c r="AY134" s="191" t="s">
        <v>215</v>
      </c>
    </row>
    <row r="135" spans="1:65" s="2" customFormat="1" ht="16.5" customHeight="1" x14ac:dyDescent="0.2">
      <c r="A135" s="34"/>
      <c r="B135" s="35"/>
      <c r="C135" s="162" t="s">
        <v>311</v>
      </c>
      <c r="D135" s="162" t="s">
        <v>209</v>
      </c>
      <c r="E135" s="163" t="s">
        <v>312</v>
      </c>
      <c r="F135" s="164" t="s">
        <v>313</v>
      </c>
      <c r="G135" s="165" t="s">
        <v>212</v>
      </c>
      <c r="H135" s="166">
        <v>884</v>
      </c>
      <c r="I135" s="167"/>
      <c r="J135" s="168">
        <f>ROUND(I135*H135,2)</f>
        <v>0</v>
      </c>
      <c r="K135" s="164" t="s">
        <v>213</v>
      </c>
      <c r="L135" s="169"/>
      <c r="M135" s="170" t="s">
        <v>35</v>
      </c>
      <c r="N135" s="171" t="s">
        <v>47</v>
      </c>
      <c r="O135" s="64"/>
      <c r="P135" s="172">
        <f>O135*H135</f>
        <v>0</v>
      </c>
      <c r="Q135" s="172">
        <v>9.0000000000000006E-5</v>
      </c>
      <c r="R135" s="172">
        <f>Q135*H135</f>
        <v>7.9560000000000006E-2</v>
      </c>
      <c r="S135" s="172">
        <v>0</v>
      </c>
      <c r="T135" s="173">
        <f>S135*H135</f>
        <v>0</v>
      </c>
      <c r="U135" s="34"/>
      <c r="V135" s="34"/>
      <c r="W135" s="34"/>
      <c r="X135" s="34"/>
      <c r="Y135" s="34"/>
      <c r="Z135" s="34"/>
      <c r="AA135" s="34"/>
      <c r="AB135" s="34"/>
      <c r="AC135" s="34"/>
      <c r="AD135" s="34"/>
      <c r="AE135" s="34"/>
      <c r="AR135" s="174" t="s">
        <v>214</v>
      </c>
      <c r="AT135" s="174" t="s">
        <v>209</v>
      </c>
      <c r="AU135" s="174" t="s">
        <v>76</v>
      </c>
      <c r="AY135" s="17" t="s">
        <v>215</v>
      </c>
      <c r="BE135" s="175">
        <f>IF(N135="základní",J135,0)</f>
        <v>0</v>
      </c>
      <c r="BF135" s="175">
        <f>IF(N135="snížená",J135,0)</f>
        <v>0</v>
      </c>
      <c r="BG135" s="175">
        <f>IF(N135="zákl. přenesená",J135,0)</f>
        <v>0</v>
      </c>
      <c r="BH135" s="175">
        <f>IF(N135="sníž. přenesená",J135,0)</f>
        <v>0</v>
      </c>
      <c r="BI135" s="175">
        <f>IF(N135="nulová",J135,0)</f>
        <v>0</v>
      </c>
      <c r="BJ135" s="17" t="s">
        <v>83</v>
      </c>
      <c r="BK135" s="175">
        <f>ROUND(I135*H135,2)</f>
        <v>0</v>
      </c>
      <c r="BL135" s="17" t="s">
        <v>216</v>
      </c>
      <c r="BM135" s="174" t="s">
        <v>314</v>
      </c>
    </row>
    <row r="136" spans="1:65" s="12" customFormat="1" x14ac:dyDescent="0.2">
      <c r="B136" s="181"/>
      <c r="C136" s="182"/>
      <c r="D136" s="176" t="s">
        <v>220</v>
      </c>
      <c r="E136" s="183" t="s">
        <v>35</v>
      </c>
      <c r="F136" s="184" t="s">
        <v>759</v>
      </c>
      <c r="G136" s="182"/>
      <c r="H136" s="185">
        <v>884</v>
      </c>
      <c r="I136" s="186"/>
      <c r="J136" s="182"/>
      <c r="K136" s="182"/>
      <c r="L136" s="187"/>
      <c r="M136" s="188"/>
      <c r="N136" s="189"/>
      <c r="O136" s="189"/>
      <c r="P136" s="189"/>
      <c r="Q136" s="189"/>
      <c r="R136" s="189"/>
      <c r="S136" s="189"/>
      <c r="T136" s="190"/>
      <c r="AT136" s="191" t="s">
        <v>220</v>
      </c>
      <c r="AU136" s="191" t="s">
        <v>76</v>
      </c>
      <c r="AV136" s="12" t="s">
        <v>85</v>
      </c>
      <c r="AW136" s="12" t="s">
        <v>37</v>
      </c>
      <c r="AX136" s="12" t="s">
        <v>83</v>
      </c>
      <c r="AY136" s="191" t="s">
        <v>215</v>
      </c>
    </row>
    <row r="137" spans="1:65" s="2" customFormat="1" ht="16.5" customHeight="1" x14ac:dyDescent="0.2">
      <c r="A137" s="34"/>
      <c r="B137" s="35"/>
      <c r="C137" s="162" t="s">
        <v>316</v>
      </c>
      <c r="D137" s="162" t="s">
        <v>209</v>
      </c>
      <c r="E137" s="163" t="s">
        <v>331</v>
      </c>
      <c r="F137" s="164" t="s">
        <v>332</v>
      </c>
      <c r="G137" s="165" t="s">
        <v>212</v>
      </c>
      <c r="H137" s="166">
        <v>884</v>
      </c>
      <c r="I137" s="167"/>
      <c r="J137" s="168">
        <f>ROUND(I137*H137,2)</f>
        <v>0</v>
      </c>
      <c r="K137" s="164" t="s">
        <v>213</v>
      </c>
      <c r="L137" s="169"/>
      <c r="M137" s="170" t="s">
        <v>35</v>
      </c>
      <c r="N137" s="171" t="s">
        <v>47</v>
      </c>
      <c r="O137" s="64"/>
      <c r="P137" s="172">
        <f>O137*H137</f>
        <v>0</v>
      </c>
      <c r="Q137" s="172">
        <v>5.6999999999999998E-4</v>
      </c>
      <c r="R137" s="172">
        <f>Q137*H137</f>
        <v>0.50387999999999999</v>
      </c>
      <c r="S137" s="172">
        <v>0</v>
      </c>
      <c r="T137" s="173">
        <f>S137*H137</f>
        <v>0</v>
      </c>
      <c r="U137" s="34"/>
      <c r="V137" s="34"/>
      <c r="W137" s="34"/>
      <c r="X137" s="34"/>
      <c r="Y137" s="34"/>
      <c r="Z137" s="34"/>
      <c r="AA137" s="34"/>
      <c r="AB137" s="34"/>
      <c r="AC137" s="34"/>
      <c r="AD137" s="34"/>
      <c r="AE137" s="34"/>
      <c r="AR137" s="174" t="s">
        <v>214</v>
      </c>
      <c r="AT137" s="174" t="s">
        <v>209</v>
      </c>
      <c r="AU137" s="174" t="s">
        <v>76</v>
      </c>
      <c r="AY137" s="17" t="s">
        <v>215</v>
      </c>
      <c r="BE137" s="175">
        <f>IF(N137="základní",J137,0)</f>
        <v>0</v>
      </c>
      <c r="BF137" s="175">
        <f>IF(N137="snížená",J137,0)</f>
        <v>0</v>
      </c>
      <c r="BG137" s="175">
        <f>IF(N137="zákl. přenesená",J137,0)</f>
        <v>0</v>
      </c>
      <c r="BH137" s="175">
        <f>IF(N137="sníž. přenesená",J137,0)</f>
        <v>0</v>
      </c>
      <c r="BI137" s="175">
        <f>IF(N137="nulová",J137,0)</f>
        <v>0</v>
      </c>
      <c r="BJ137" s="17" t="s">
        <v>83</v>
      </c>
      <c r="BK137" s="175">
        <f>ROUND(I137*H137,2)</f>
        <v>0</v>
      </c>
      <c r="BL137" s="17" t="s">
        <v>216</v>
      </c>
      <c r="BM137" s="174" t="s">
        <v>333</v>
      </c>
    </row>
    <row r="138" spans="1:65" s="12" customFormat="1" x14ac:dyDescent="0.2">
      <c r="B138" s="181"/>
      <c r="C138" s="182"/>
      <c r="D138" s="176" t="s">
        <v>220</v>
      </c>
      <c r="E138" s="183" t="s">
        <v>35</v>
      </c>
      <c r="F138" s="184" t="s">
        <v>759</v>
      </c>
      <c r="G138" s="182"/>
      <c r="H138" s="185">
        <v>884</v>
      </c>
      <c r="I138" s="186"/>
      <c r="J138" s="182"/>
      <c r="K138" s="182"/>
      <c r="L138" s="187"/>
      <c r="M138" s="188"/>
      <c r="N138" s="189"/>
      <c r="O138" s="189"/>
      <c r="P138" s="189"/>
      <c r="Q138" s="189"/>
      <c r="R138" s="189"/>
      <c r="S138" s="189"/>
      <c r="T138" s="190"/>
      <c r="AT138" s="191" t="s">
        <v>220</v>
      </c>
      <c r="AU138" s="191" t="s">
        <v>76</v>
      </c>
      <c r="AV138" s="12" t="s">
        <v>85</v>
      </c>
      <c r="AW138" s="12" t="s">
        <v>37</v>
      </c>
      <c r="AX138" s="12" t="s">
        <v>83</v>
      </c>
      <c r="AY138" s="191" t="s">
        <v>215</v>
      </c>
    </row>
    <row r="139" spans="1:65" s="2" customFormat="1" ht="16.5" customHeight="1" x14ac:dyDescent="0.2">
      <c r="A139" s="34"/>
      <c r="B139" s="35"/>
      <c r="C139" s="162" t="s">
        <v>321</v>
      </c>
      <c r="D139" s="162" t="s">
        <v>209</v>
      </c>
      <c r="E139" s="163" t="s">
        <v>336</v>
      </c>
      <c r="F139" s="164" t="s">
        <v>337</v>
      </c>
      <c r="G139" s="165" t="s">
        <v>212</v>
      </c>
      <c r="H139" s="166">
        <v>260</v>
      </c>
      <c r="I139" s="167"/>
      <c r="J139" s="168">
        <f>ROUND(I139*H139,2)</f>
        <v>0</v>
      </c>
      <c r="K139" s="164" t="s">
        <v>213</v>
      </c>
      <c r="L139" s="169"/>
      <c r="M139" s="170" t="s">
        <v>35</v>
      </c>
      <c r="N139" s="171" t="s">
        <v>47</v>
      </c>
      <c r="O139" s="64"/>
      <c r="P139" s="172">
        <f>O139*H139</f>
        <v>0</v>
      </c>
      <c r="Q139" s="172">
        <v>1.8000000000000001E-4</v>
      </c>
      <c r="R139" s="172">
        <f>Q139*H139</f>
        <v>4.6800000000000001E-2</v>
      </c>
      <c r="S139" s="172">
        <v>0</v>
      </c>
      <c r="T139" s="173">
        <f>S139*H139</f>
        <v>0</v>
      </c>
      <c r="U139" s="34"/>
      <c r="V139" s="34"/>
      <c r="W139" s="34"/>
      <c r="X139" s="34"/>
      <c r="Y139" s="34"/>
      <c r="Z139" s="34"/>
      <c r="AA139" s="34"/>
      <c r="AB139" s="34"/>
      <c r="AC139" s="34"/>
      <c r="AD139" s="34"/>
      <c r="AE139" s="34"/>
      <c r="AR139" s="174" t="s">
        <v>214</v>
      </c>
      <c r="AT139" s="174" t="s">
        <v>209</v>
      </c>
      <c r="AU139" s="174" t="s">
        <v>76</v>
      </c>
      <c r="AY139" s="17" t="s">
        <v>215</v>
      </c>
      <c r="BE139" s="175">
        <f>IF(N139="základní",J139,0)</f>
        <v>0</v>
      </c>
      <c r="BF139" s="175">
        <f>IF(N139="snížená",J139,0)</f>
        <v>0</v>
      </c>
      <c r="BG139" s="175">
        <f>IF(N139="zákl. přenesená",J139,0)</f>
        <v>0</v>
      </c>
      <c r="BH139" s="175">
        <f>IF(N139="sníž. přenesená",J139,0)</f>
        <v>0</v>
      </c>
      <c r="BI139" s="175">
        <f>IF(N139="nulová",J139,0)</f>
        <v>0</v>
      </c>
      <c r="BJ139" s="17" t="s">
        <v>83</v>
      </c>
      <c r="BK139" s="175">
        <f>ROUND(I139*H139,2)</f>
        <v>0</v>
      </c>
      <c r="BL139" s="17" t="s">
        <v>216</v>
      </c>
      <c r="BM139" s="174" t="s">
        <v>338</v>
      </c>
    </row>
    <row r="140" spans="1:65" s="12" customFormat="1" x14ac:dyDescent="0.2">
      <c r="B140" s="181"/>
      <c r="C140" s="182"/>
      <c r="D140" s="176" t="s">
        <v>220</v>
      </c>
      <c r="E140" s="183" t="s">
        <v>35</v>
      </c>
      <c r="F140" s="184" t="s">
        <v>760</v>
      </c>
      <c r="G140" s="182"/>
      <c r="H140" s="185">
        <v>260</v>
      </c>
      <c r="I140" s="186"/>
      <c r="J140" s="182"/>
      <c r="K140" s="182"/>
      <c r="L140" s="187"/>
      <c r="M140" s="188"/>
      <c r="N140" s="189"/>
      <c r="O140" s="189"/>
      <c r="P140" s="189"/>
      <c r="Q140" s="189"/>
      <c r="R140" s="189"/>
      <c r="S140" s="189"/>
      <c r="T140" s="190"/>
      <c r="AT140" s="191" t="s">
        <v>220</v>
      </c>
      <c r="AU140" s="191" t="s">
        <v>76</v>
      </c>
      <c r="AV140" s="12" t="s">
        <v>85</v>
      </c>
      <c r="AW140" s="12" t="s">
        <v>37</v>
      </c>
      <c r="AX140" s="12" t="s">
        <v>83</v>
      </c>
      <c r="AY140" s="191" t="s">
        <v>215</v>
      </c>
    </row>
    <row r="141" spans="1:65" s="2" customFormat="1" ht="16.5" customHeight="1" x14ac:dyDescent="0.2">
      <c r="A141" s="34"/>
      <c r="B141" s="35"/>
      <c r="C141" s="162" t="s">
        <v>326</v>
      </c>
      <c r="D141" s="162" t="s">
        <v>209</v>
      </c>
      <c r="E141" s="163" t="s">
        <v>341</v>
      </c>
      <c r="F141" s="164" t="s">
        <v>342</v>
      </c>
      <c r="G141" s="165" t="s">
        <v>212</v>
      </c>
      <c r="H141" s="166">
        <v>146</v>
      </c>
      <c r="I141" s="167"/>
      <c r="J141" s="168">
        <f>ROUND(I141*H141,2)</f>
        <v>0</v>
      </c>
      <c r="K141" s="164" t="s">
        <v>213</v>
      </c>
      <c r="L141" s="169"/>
      <c r="M141" s="170" t="s">
        <v>35</v>
      </c>
      <c r="N141" s="171" t="s">
        <v>47</v>
      </c>
      <c r="O141" s="64"/>
      <c r="P141" s="172">
        <f>O141*H141</f>
        <v>0</v>
      </c>
      <c r="Q141" s="172">
        <v>9.0000000000000006E-5</v>
      </c>
      <c r="R141" s="172">
        <f>Q141*H141</f>
        <v>1.3140000000000001E-2</v>
      </c>
      <c r="S141" s="172">
        <v>0</v>
      </c>
      <c r="T141" s="173">
        <f>S141*H141</f>
        <v>0</v>
      </c>
      <c r="U141" s="34"/>
      <c r="V141" s="34"/>
      <c r="W141" s="34"/>
      <c r="X141" s="34"/>
      <c r="Y141" s="34"/>
      <c r="Z141" s="34"/>
      <c r="AA141" s="34"/>
      <c r="AB141" s="34"/>
      <c r="AC141" s="34"/>
      <c r="AD141" s="34"/>
      <c r="AE141" s="34"/>
      <c r="AR141" s="174" t="s">
        <v>214</v>
      </c>
      <c r="AT141" s="174" t="s">
        <v>209</v>
      </c>
      <c r="AU141" s="174" t="s">
        <v>76</v>
      </c>
      <c r="AY141" s="17" t="s">
        <v>215</v>
      </c>
      <c r="BE141" s="175">
        <f>IF(N141="základní",J141,0)</f>
        <v>0</v>
      </c>
      <c r="BF141" s="175">
        <f>IF(N141="snížená",J141,0)</f>
        <v>0</v>
      </c>
      <c r="BG141" s="175">
        <f>IF(N141="zákl. přenesená",J141,0)</f>
        <v>0</v>
      </c>
      <c r="BH141" s="175">
        <f>IF(N141="sníž. přenesená",J141,0)</f>
        <v>0</v>
      </c>
      <c r="BI141" s="175">
        <f>IF(N141="nulová",J141,0)</f>
        <v>0</v>
      </c>
      <c r="BJ141" s="17" t="s">
        <v>83</v>
      </c>
      <c r="BK141" s="175">
        <f>ROUND(I141*H141,2)</f>
        <v>0</v>
      </c>
      <c r="BL141" s="17" t="s">
        <v>216</v>
      </c>
      <c r="BM141" s="174" t="s">
        <v>343</v>
      </c>
    </row>
    <row r="142" spans="1:65" s="12" customFormat="1" x14ac:dyDescent="0.2">
      <c r="B142" s="181"/>
      <c r="C142" s="182"/>
      <c r="D142" s="176" t="s">
        <v>220</v>
      </c>
      <c r="E142" s="183" t="s">
        <v>35</v>
      </c>
      <c r="F142" s="184" t="s">
        <v>761</v>
      </c>
      <c r="G142" s="182"/>
      <c r="H142" s="185">
        <v>146</v>
      </c>
      <c r="I142" s="186"/>
      <c r="J142" s="182"/>
      <c r="K142" s="182"/>
      <c r="L142" s="187"/>
      <c r="M142" s="188"/>
      <c r="N142" s="189"/>
      <c r="O142" s="189"/>
      <c r="P142" s="189"/>
      <c r="Q142" s="189"/>
      <c r="R142" s="189"/>
      <c r="S142" s="189"/>
      <c r="T142" s="190"/>
      <c r="AT142" s="191" t="s">
        <v>220</v>
      </c>
      <c r="AU142" s="191" t="s">
        <v>76</v>
      </c>
      <c r="AV142" s="12" t="s">
        <v>85</v>
      </c>
      <c r="AW142" s="12" t="s">
        <v>37</v>
      </c>
      <c r="AX142" s="12" t="s">
        <v>83</v>
      </c>
      <c r="AY142" s="191" t="s">
        <v>215</v>
      </c>
    </row>
    <row r="143" spans="1:65" s="2" customFormat="1" ht="16.5" customHeight="1" x14ac:dyDescent="0.2">
      <c r="A143" s="34"/>
      <c r="B143" s="35"/>
      <c r="C143" s="162" t="s">
        <v>330</v>
      </c>
      <c r="D143" s="162" t="s">
        <v>209</v>
      </c>
      <c r="E143" s="163" t="s">
        <v>345</v>
      </c>
      <c r="F143" s="164" t="s">
        <v>346</v>
      </c>
      <c r="G143" s="165" t="s">
        <v>347</v>
      </c>
      <c r="H143" s="166">
        <v>15</v>
      </c>
      <c r="I143" s="167"/>
      <c r="J143" s="168">
        <f>ROUND(I143*H143,2)</f>
        <v>0</v>
      </c>
      <c r="K143" s="164" t="s">
        <v>213</v>
      </c>
      <c r="L143" s="169"/>
      <c r="M143" s="170" t="s">
        <v>35</v>
      </c>
      <c r="N143" s="171" t="s">
        <v>47</v>
      </c>
      <c r="O143" s="64"/>
      <c r="P143" s="172">
        <f>O143*H143</f>
        <v>0</v>
      </c>
      <c r="Q143" s="172">
        <v>1E-3</v>
      </c>
      <c r="R143" s="172">
        <f>Q143*H143</f>
        <v>1.4999999999999999E-2</v>
      </c>
      <c r="S143" s="172">
        <v>0</v>
      </c>
      <c r="T143" s="173">
        <f>S143*H143</f>
        <v>0</v>
      </c>
      <c r="U143" s="34"/>
      <c r="V143" s="34"/>
      <c r="W143" s="34"/>
      <c r="X143" s="34"/>
      <c r="Y143" s="34"/>
      <c r="Z143" s="34"/>
      <c r="AA143" s="34"/>
      <c r="AB143" s="34"/>
      <c r="AC143" s="34"/>
      <c r="AD143" s="34"/>
      <c r="AE143" s="34"/>
      <c r="AR143" s="174" t="s">
        <v>214</v>
      </c>
      <c r="AT143" s="174" t="s">
        <v>209</v>
      </c>
      <c r="AU143" s="174" t="s">
        <v>76</v>
      </c>
      <c r="AY143" s="17" t="s">
        <v>215</v>
      </c>
      <c r="BE143" s="175">
        <f>IF(N143="základní",J143,0)</f>
        <v>0</v>
      </c>
      <c r="BF143" s="175">
        <f>IF(N143="snížená",J143,0)</f>
        <v>0</v>
      </c>
      <c r="BG143" s="175">
        <f>IF(N143="zákl. přenesená",J143,0)</f>
        <v>0</v>
      </c>
      <c r="BH143" s="175">
        <f>IF(N143="sníž. přenesená",J143,0)</f>
        <v>0</v>
      </c>
      <c r="BI143" s="175">
        <f>IF(N143="nulová",J143,0)</f>
        <v>0</v>
      </c>
      <c r="BJ143" s="17" t="s">
        <v>83</v>
      </c>
      <c r="BK143" s="175">
        <f>ROUND(I143*H143,2)</f>
        <v>0</v>
      </c>
      <c r="BL143" s="17" t="s">
        <v>216</v>
      </c>
      <c r="BM143" s="174" t="s">
        <v>632</v>
      </c>
    </row>
    <row r="144" spans="1:65" s="12" customFormat="1" x14ac:dyDescent="0.2">
      <c r="B144" s="181"/>
      <c r="C144" s="182"/>
      <c r="D144" s="176" t="s">
        <v>220</v>
      </c>
      <c r="E144" s="183" t="s">
        <v>35</v>
      </c>
      <c r="F144" s="184" t="s">
        <v>349</v>
      </c>
      <c r="G144" s="182"/>
      <c r="H144" s="185">
        <v>15</v>
      </c>
      <c r="I144" s="186"/>
      <c r="J144" s="182"/>
      <c r="K144" s="182"/>
      <c r="L144" s="187"/>
      <c r="M144" s="188"/>
      <c r="N144" s="189"/>
      <c r="O144" s="189"/>
      <c r="P144" s="189"/>
      <c r="Q144" s="189"/>
      <c r="R144" s="189"/>
      <c r="S144" s="189"/>
      <c r="T144" s="190"/>
      <c r="AT144" s="191" t="s">
        <v>220</v>
      </c>
      <c r="AU144" s="191" t="s">
        <v>76</v>
      </c>
      <c r="AV144" s="12" t="s">
        <v>85</v>
      </c>
      <c r="AW144" s="12" t="s">
        <v>37</v>
      </c>
      <c r="AX144" s="12" t="s">
        <v>83</v>
      </c>
      <c r="AY144" s="191" t="s">
        <v>215</v>
      </c>
    </row>
    <row r="145" spans="1:65" s="2" customFormat="1" ht="16.5" customHeight="1" x14ac:dyDescent="0.2">
      <c r="A145" s="34"/>
      <c r="B145" s="35"/>
      <c r="C145" s="162" t="s">
        <v>335</v>
      </c>
      <c r="D145" s="162" t="s">
        <v>209</v>
      </c>
      <c r="E145" s="163" t="s">
        <v>351</v>
      </c>
      <c r="F145" s="164" t="s">
        <v>352</v>
      </c>
      <c r="G145" s="165" t="s">
        <v>353</v>
      </c>
      <c r="H145" s="166">
        <v>18</v>
      </c>
      <c r="I145" s="167"/>
      <c r="J145" s="168">
        <f>ROUND(I145*H145,2)</f>
        <v>0</v>
      </c>
      <c r="K145" s="164" t="s">
        <v>213</v>
      </c>
      <c r="L145" s="169"/>
      <c r="M145" s="170" t="s">
        <v>35</v>
      </c>
      <c r="N145" s="171" t="s">
        <v>47</v>
      </c>
      <c r="O145" s="64"/>
      <c r="P145" s="172">
        <f>O145*H145</f>
        <v>0</v>
      </c>
      <c r="Q145" s="172">
        <v>1</v>
      </c>
      <c r="R145" s="172">
        <f>Q145*H145</f>
        <v>18</v>
      </c>
      <c r="S145" s="172">
        <v>0</v>
      </c>
      <c r="T145" s="173">
        <f>S145*H145</f>
        <v>0</v>
      </c>
      <c r="U145" s="34"/>
      <c r="V145" s="34"/>
      <c r="W145" s="34"/>
      <c r="X145" s="34"/>
      <c r="Y145" s="34"/>
      <c r="Z145" s="34"/>
      <c r="AA145" s="34"/>
      <c r="AB145" s="34"/>
      <c r="AC145" s="34"/>
      <c r="AD145" s="34"/>
      <c r="AE145" s="34"/>
      <c r="AR145" s="174" t="s">
        <v>224</v>
      </c>
      <c r="AT145" s="174" t="s">
        <v>209</v>
      </c>
      <c r="AU145" s="174" t="s">
        <v>76</v>
      </c>
      <c r="AY145" s="17" t="s">
        <v>215</v>
      </c>
      <c r="BE145" s="175">
        <f>IF(N145="základní",J145,0)</f>
        <v>0</v>
      </c>
      <c r="BF145" s="175">
        <f>IF(N145="snížená",J145,0)</f>
        <v>0</v>
      </c>
      <c r="BG145" s="175">
        <f>IF(N145="zákl. přenesená",J145,0)</f>
        <v>0</v>
      </c>
      <c r="BH145" s="175">
        <f>IF(N145="sníž. přenesená",J145,0)</f>
        <v>0</v>
      </c>
      <c r="BI145" s="175">
        <f>IF(N145="nulová",J145,0)</f>
        <v>0</v>
      </c>
      <c r="BJ145" s="17" t="s">
        <v>83</v>
      </c>
      <c r="BK145" s="175">
        <f>ROUND(I145*H145,2)</f>
        <v>0</v>
      </c>
      <c r="BL145" s="17" t="s">
        <v>224</v>
      </c>
      <c r="BM145" s="174" t="s">
        <v>354</v>
      </c>
    </row>
    <row r="146" spans="1:65" s="12" customFormat="1" x14ac:dyDescent="0.2">
      <c r="B146" s="181"/>
      <c r="C146" s="182"/>
      <c r="D146" s="176" t="s">
        <v>220</v>
      </c>
      <c r="E146" s="183" t="s">
        <v>35</v>
      </c>
      <c r="F146" s="184" t="s">
        <v>633</v>
      </c>
      <c r="G146" s="182"/>
      <c r="H146" s="185">
        <v>18</v>
      </c>
      <c r="I146" s="186"/>
      <c r="J146" s="182"/>
      <c r="K146" s="182"/>
      <c r="L146" s="187"/>
      <c r="M146" s="188"/>
      <c r="N146" s="189"/>
      <c r="O146" s="189"/>
      <c r="P146" s="189"/>
      <c r="Q146" s="189"/>
      <c r="R146" s="189"/>
      <c r="S146" s="189"/>
      <c r="T146" s="190"/>
      <c r="AT146" s="191" t="s">
        <v>220</v>
      </c>
      <c r="AU146" s="191" t="s">
        <v>76</v>
      </c>
      <c r="AV146" s="12" t="s">
        <v>85</v>
      </c>
      <c r="AW146" s="12" t="s">
        <v>37</v>
      </c>
      <c r="AX146" s="12" t="s">
        <v>83</v>
      </c>
      <c r="AY146" s="191" t="s">
        <v>215</v>
      </c>
    </row>
    <row r="147" spans="1:65" s="2" customFormat="1" ht="16.5" customHeight="1" x14ac:dyDescent="0.2">
      <c r="A147" s="34"/>
      <c r="B147" s="35"/>
      <c r="C147" s="162" t="s">
        <v>340</v>
      </c>
      <c r="D147" s="162" t="s">
        <v>209</v>
      </c>
      <c r="E147" s="163" t="s">
        <v>357</v>
      </c>
      <c r="F147" s="164" t="s">
        <v>358</v>
      </c>
      <c r="G147" s="165" t="s">
        <v>353</v>
      </c>
      <c r="H147" s="166">
        <v>81</v>
      </c>
      <c r="I147" s="167"/>
      <c r="J147" s="168">
        <f>ROUND(I147*H147,2)</f>
        <v>0</v>
      </c>
      <c r="K147" s="164" t="s">
        <v>213</v>
      </c>
      <c r="L147" s="169"/>
      <c r="M147" s="170" t="s">
        <v>35</v>
      </c>
      <c r="N147" s="171" t="s">
        <v>47</v>
      </c>
      <c r="O147" s="64"/>
      <c r="P147" s="172">
        <f>O147*H147</f>
        <v>0</v>
      </c>
      <c r="Q147" s="172">
        <v>1</v>
      </c>
      <c r="R147" s="172">
        <f>Q147*H147</f>
        <v>81</v>
      </c>
      <c r="S147" s="172">
        <v>0</v>
      </c>
      <c r="T147" s="173">
        <f>S147*H147</f>
        <v>0</v>
      </c>
      <c r="U147" s="34"/>
      <c r="V147" s="34"/>
      <c r="W147" s="34"/>
      <c r="X147" s="34"/>
      <c r="Y147" s="34"/>
      <c r="Z147" s="34"/>
      <c r="AA147" s="34"/>
      <c r="AB147" s="34"/>
      <c r="AC147" s="34"/>
      <c r="AD147" s="34"/>
      <c r="AE147" s="34"/>
      <c r="AR147" s="174" t="s">
        <v>214</v>
      </c>
      <c r="AT147" s="174" t="s">
        <v>209</v>
      </c>
      <c r="AU147" s="174" t="s">
        <v>76</v>
      </c>
      <c r="AY147" s="17" t="s">
        <v>215</v>
      </c>
      <c r="BE147" s="175">
        <f>IF(N147="základní",J147,0)</f>
        <v>0</v>
      </c>
      <c r="BF147" s="175">
        <f>IF(N147="snížená",J147,0)</f>
        <v>0</v>
      </c>
      <c r="BG147" s="175">
        <f>IF(N147="zákl. přenesená",J147,0)</f>
        <v>0</v>
      </c>
      <c r="BH147" s="175">
        <f>IF(N147="sníž. přenesená",J147,0)</f>
        <v>0</v>
      </c>
      <c r="BI147" s="175">
        <f>IF(N147="nulová",J147,0)</f>
        <v>0</v>
      </c>
      <c r="BJ147" s="17" t="s">
        <v>83</v>
      </c>
      <c r="BK147" s="175">
        <f>ROUND(I147*H147,2)</f>
        <v>0</v>
      </c>
      <c r="BL147" s="17" t="s">
        <v>216</v>
      </c>
      <c r="BM147" s="174" t="s">
        <v>359</v>
      </c>
    </row>
    <row r="148" spans="1:65" s="2" customFormat="1" ht="19.5" x14ac:dyDescent="0.2">
      <c r="A148" s="34"/>
      <c r="B148" s="35"/>
      <c r="C148" s="36"/>
      <c r="D148" s="176" t="s">
        <v>218</v>
      </c>
      <c r="E148" s="36"/>
      <c r="F148" s="177" t="s">
        <v>634</v>
      </c>
      <c r="G148" s="36"/>
      <c r="H148" s="36"/>
      <c r="I148" s="178"/>
      <c r="J148" s="36"/>
      <c r="K148" s="36"/>
      <c r="L148" s="39"/>
      <c r="M148" s="179"/>
      <c r="N148" s="180"/>
      <c r="O148" s="64"/>
      <c r="P148" s="64"/>
      <c r="Q148" s="64"/>
      <c r="R148" s="64"/>
      <c r="S148" s="64"/>
      <c r="T148" s="65"/>
      <c r="U148" s="34"/>
      <c r="V148" s="34"/>
      <c r="W148" s="34"/>
      <c r="X148" s="34"/>
      <c r="Y148" s="34"/>
      <c r="Z148" s="34"/>
      <c r="AA148" s="34"/>
      <c r="AB148" s="34"/>
      <c r="AC148" s="34"/>
      <c r="AD148" s="34"/>
      <c r="AE148" s="34"/>
      <c r="AT148" s="17" t="s">
        <v>218</v>
      </c>
      <c r="AU148" s="17" t="s">
        <v>76</v>
      </c>
    </row>
    <row r="149" spans="1:65" s="12" customFormat="1" x14ac:dyDescent="0.2">
      <c r="B149" s="181"/>
      <c r="C149" s="182"/>
      <c r="D149" s="176" t="s">
        <v>220</v>
      </c>
      <c r="E149" s="183" t="s">
        <v>35</v>
      </c>
      <c r="F149" s="184" t="s">
        <v>361</v>
      </c>
      <c r="G149" s="182"/>
      <c r="H149" s="185">
        <v>81</v>
      </c>
      <c r="I149" s="186"/>
      <c r="J149" s="182"/>
      <c r="K149" s="182"/>
      <c r="L149" s="187"/>
      <c r="M149" s="188"/>
      <c r="N149" s="189"/>
      <c r="O149" s="189"/>
      <c r="P149" s="189"/>
      <c r="Q149" s="189"/>
      <c r="R149" s="189"/>
      <c r="S149" s="189"/>
      <c r="T149" s="190"/>
      <c r="AT149" s="191" t="s">
        <v>220</v>
      </c>
      <c r="AU149" s="191" t="s">
        <v>76</v>
      </c>
      <c r="AV149" s="12" t="s">
        <v>85</v>
      </c>
      <c r="AW149" s="12" t="s">
        <v>37</v>
      </c>
      <c r="AX149" s="12" t="s">
        <v>83</v>
      </c>
      <c r="AY149" s="191" t="s">
        <v>215</v>
      </c>
    </row>
    <row r="150" spans="1:65" s="13" customFormat="1" ht="25.9" customHeight="1" x14ac:dyDescent="0.2">
      <c r="B150" s="192"/>
      <c r="C150" s="193"/>
      <c r="D150" s="194" t="s">
        <v>75</v>
      </c>
      <c r="E150" s="195" t="s">
        <v>362</v>
      </c>
      <c r="F150" s="195" t="s">
        <v>363</v>
      </c>
      <c r="G150" s="193"/>
      <c r="H150" s="193"/>
      <c r="I150" s="196"/>
      <c r="J150" s="197">
        <f>BK150</f>
        <v>0</v>
      </c>
      <c r="K150" s="193"/>
      <c r="L150" s="198"/>
      <c r="M150" s="199"/>
      <c r="N150" s="200"/>
      <c r="O150" s="200"/>
      <c r="P150" s="201">
        <f>P151</f>
        <v>0</v>
      </c>
      <c r="Q150" s="200"/>
      <c r="R150" s="201">
        <f>R151</f>
        <v>0</v>
      </c>
      <c r="S150" s="200"/>
      <c r="T150" s="202">
        <f>T151</f>
        <v>0</v>
      </c>
      <c r="AR150" s="203" t="s">
        <v>83</v>
      </c>
      <c r="AT150" s="204" t="s">
        <v>75</v>
      </c>
      <c r="AU150" s="204" t="s">
        <v>76</v>
      </c>
      <c r="AY150" s="203" t="s">
        <v>215</v>
      </c>
      <c r="BK150" s="205">
        <f>BK151</f>
        <v>0</v>
      </c>
    </row>
    <row r="151" spans="1:65" s="13" customFormat="1" ht="22.9" customHeight="1" x14ac:dyDescent="0.2">
      <c r="B151" s="192"/>
      <c r="C151" s="193"/>
      <c r="D151" s="194" t="s">
        <v>75</v>
      </c>
      <c r="E151" s="206" t="s">
        <v>237</v>
      </c>
      <c r="F151" s="206" t="s">
        <v>364</v>
      </c>
      <c r="G151" s="193"/>
      <c r="H151" s="193"/>
      <c r="I151" s="196"/>
      <c r="J151" s="207">
        <f>BK151</f>
        <v>0</v>
      </c>
      <c r="K151" s="193"/>
      <c r="L151" s="198"/>
      <c r="M151" s="199"/>
      <c r="N151" s="200"/>
      <c r="O151" s="200"/>
      <c r="P151" s="201">
        <f>SUM(P152:P197)</f>
        <v>0</v>
      </c>
      <c r="Q151" s="200"/>
      <c r="R151" s="201">
        <f>SUM(R152:R197)</f>
        <v>0</v>
      </c>
      <c r="S151" s="200"/>
      <c r="T151" s="202">
        <f>SUM(T152:T197)</f>
        <v>0</v>
      </c>
      <c r="AR151" s="203" t="s">
        <v>83</v>
      </c>
      <c r="AT151" s="204" t="s">
        <v>75</v>
      </c>
      <c r="AU151" s="204" t="s">
        <v>83</v>
      </c>
      <c r="AY151" s="203" t="s">
        <v>215</v>
      </c>
      <c r="BK151" s="205">
        <f>SUM(BK152:BK197)</f>
        <v>0</v>
      </c>
    </row>
    <row r="152" spans="1:65" s="2" customFormat="1" ht="66.75" customHeight="1" x14ac:dyDescent="0.2">
      <c r="A152" s="34"/>
      <c r="B152" s="35"/>
      <c r="C152" s="208" t="s">
        <v>344</v>
      </c>
      <c r="D152" s="208" t="s">
        <v>366</v>
      </c>
      <c r="E152" s="209" t="s">
        <v>379</v>
      </c>
      <c r="F152" s="210" t="s">
        <v>380</v>
      </c>
      <c r="G152" s="211" t="s">
        <v>381</v>
      </c>
      <c r="H152" s="212">
        <v>54</v>
      </c>
      <c r="I152" s="213"/>
      <c r="J152" s="214">
        <f>ROUND(I152*H152,2)</f>
        <v>0</v>
      </c>
      <c r="K152" s="210" t="s">
        <v>213</v>
      </c>
      <c r="L152" s="39"/>
      <c r="M152" s="215" t="s">
        <v>35</v>
      </c>
      <c r="N152" s="216" t="s">
        <v>47</v>
      </c>
      <c r="O152" s="64"/>
      <c r="P152" s="172">
        <f>O152*H152</f>
        <v>0</v>
      </c>
      <c r="Q152" s="172">
        <v>0</v>
      </c>
      <c r="R152" s="172">
        <f>Q152*H152</f>
        <v>0</v>
      </c>
      <c r="S152" s="172">
        <v>0</v>
      </c>
      <c r="T152" s="173">
        <f>S152*H152</f>
        <v>0</v>
      </c>
      <c r="U152" s="34"/>
      <c r="V152" s="34"/>
      <c r="W152" s="34"/>
      <c r="X152" s="34"/>
      <c r="Y152" s="34"/>
      <c r="Z152" s="34"/>
      <c r="AA152" s="34"/>
      <c r="AB152" s="34"/>
      <c r="AC152" s="34"/>
      <c r="AD152" s="34"/>
      <c r="AE152" s="34"/>
      <c r="AR152" s="174" t="s">
        <v>216</v>
      </c>
      <c r="AT152" s="174" t="s">
        <v>366</v>
      </c>
      <c r="AU152" s="174" t="s">
        <v>85</v>
      </c>
      <c r="AY152" s="17" t="s">
        <v>215</v>
      </c>
      <c r="BE152" s="175">
        <f>IF(N152="základní",J152,0)</f>
        <v>0</v>
      </c>
      <c r="BF152" s="175">
        <f>IF(N152="snížená",J152,0)</f>
        <v>0</v>
      </c>
      <c r="BG152" s="175">
        <f>IF(N152="zákl. přenesená",J152,0)</f>
        <v>0</v>
      </c>
      <c r="BH152" s="175">
        <f>IF(N152="sníž. přenesená",J152,0)</f>
        <v>0</v>
      </c>
      <c r="BI152" s="175">
        <f>IF(N152="nulová",J152,0)</f>
        <v>0</v>
      </c>
      <c r="BJ152" s="17" t="s">
        <v>83</v>
      </c>
      <c r="BK152" s="175">
        <f>ROUND(I152*H152,2)</f>
        <v>0</v>
      </c>
      <c r="BL152" s="17" t="s">
        <v>216</v>
      </c>
      <c r="BM152" s="174" t="s">
        <v>382</v>
      </c>
    </row>
    <row r="153" spans="1:65" s="12" customFormat="1" x14ac:dyDescent="0.2">
      <c r="B153" s="181"/>
      <c r="C153" s="182"/>
      <c r="D153" s="176" t="s">
        <v>220</v>
      </c>
      <c r="E153" s="183" t="s">
        <v>35</v>
      </c>
      <c r="F153" s="184" t="s">
        <v>383</v>
      </c>
      <c r="G153" s="182"/>
      <c r="H153" s="185">
        <v>54</v>
      </c>
      <c r="I153" s="186"/>
      <c r="J153" s="182"/>
      <c r="K153" s="182"/>
      <c r="L153" s="187"/>
      <c r="M153" s="188"/>
      <c r="N153" s="189"/>
      <c r="O153" s="189"/>
      <c r="P153" s="189"/>
      <c r="Q153" s="189"/>
      <c r="R153" s="189"/>
      <c r="S153" s="189"/>
      <c r="T153" s="190"/>
      <c r="AT153" s="191" t="s">
        <v>220</v>
      </c>
      <c r="AU153" s="191" t="s">
        <v>85</v>
      </c>
      <c r="AV153" s="12" t="s">
        <v>85</v>
      </c>
      <c r="AW153" s="12" t="s">
        <v>37</v>
      </c>
      <c r="AX153" s="12" t="s">
        <v>83</v>
      </c>
      <c r="AY153" s="191" t="s">
        <v>215</v>
      </c>
    </row>
    <row r="154" spans="1:65" s="2" customFormat="1" ht="36" x14ac:dyDescent="0.2">
      <c r="A154" s="34"/>
      <c r="B154" s="35"/>
      <c r="C154" s="208" t="s">
        <v>350</v>
      </c>
      <c r="D154" s="208" t="s">
        <v>366</v>
      </c>
      <c r="E154" s="209" t="s">
        <v>385</v>
      </c>
      <c r="F154" s="210" t="s">
        <v>386</v>
      </c>
      <c r="G154" s="211" t="s">
        <v>381</v>
      </c>
      <c r="H154" s="212">
        <v>54</v>
      </c>
      <c r="I154" s="213"/>
      <c r="J154" s="214">
        <f>ROUND(I154*H154,2)</f>
        <v>0</v>
      </c>
      <c r="K154" s="210" t="s">
        <v>213</v>
      </c>
      <c r="L154" s="39"/>
      <c r="M154" s="215" t="s">
        <v>35</v>
      </c>
      <c r="N154" s="216" t="s">
        <v>47</v>
      </c>
      <c r="O154" s="64"/>
      <c r="P154" s="172">
        <f>O154*H154</f>
        <v>0</v>
      </c>
      <c r="Q154" s="172">
        <v>0</v>
      </c>
      <c r="R154" s="172">
        <f>Q154*H154</f>
        <v>0</v>
      </c>
      <c r="S154" s="172">
        <v>0</v>
      </c>
      <c r="T154" s="173">
        <f>S154*H154</f>
        <v>0</v>
      </c>
      <c r="U154" s="34"/>
      <c r="V154" s="34"/>
      <c r="W154" s="34"/>
      <c r="X154" s="34"/>
      <c r="Y154" s="34"/>
      <c r="Z154" s="34"/>
      <c r="AA154" s="34"/>
      <c r="AB154" s="34"/>
      <c r="AC154" s="34"/>
      <c r="AD154" s="34"/>
      <c r="AE154" s="34"/>
      <c r="AR154" s="174" t="s">
        <v>216</v>
      </c>
      <c r="AT154" s="174" t="s">
        <v>366</v>
      </c>
      <c r="AU154" s="174" t="s">
        <v>85</v>
      </c>
      <c r="AY154" s="17" t="s">
        <v>215</v>
      </c>
      <c r="BE154" s="175">
        <f>IF(N154="základní",J154,0)</f>
        <v>0</v>
      </c>
      <c r="BF154" s="175">
        <f>IF(N154="snížená",J154,0)</f>
        <v>0</v>
      </c>
      <c r="BG154" s="175">
        <f>IF(N154="zákl. přenesená",J154,0)</f>
        <v>0</v>
      </c>
      <c r="BH154" s="175">
        <f>IF(N154="sníž. přenesená",J154,0)</f>
        <v>0</v>
      </c>
      <c r="BI154" s="175">
        <f>IF(N154="nulová",J154,0)</f>
        <v>0</v>
      </c>
      <c r="BJ154" s="17" t="s">
        <v>83</v>
      </c>
      <c r="BK154" s="175">
        <f>ROUND(I154*H154,2)</f>
        <v>0</v>
      </c>
      <c r="BL154" s="17" t="s">
        <v>216</v>
      </c>
      <c r="BM154" s="174" t="s">
        <v>387</v>
      </c>
    </row>
    <row r="155" spans="1:65" s="12" customFormat="1" x14ac:dyDescent="0.2">
      <c r="B155" s="181"/>
      <c r="C155" s="182"/>
      <c r="D155" s="176" t="s">
        <v>220</v>
      </c>
      <c r="E155" s="183" t="s">
        <v>35</v>
      </c>
      <c r="F155" s="184" t="s">
        <v>383</v>
      </c>
      <c r="G155" s="182"/>
      <c r="H155" s="185">
        <v>54</v>
      </c>
      <c r="I155" s="186"/>
      <c r="J155" s="182"/>
      <c r="K155" s="182"/>
      <c r="L155" s="187"/>
      <c r="M155" s="188"/>
      <c r="N155" s="189"/>
      <c r="O155" s="189"/>
      <c r="P155" s="189"/>
      <c r="Q155" s="189"/>
      <c r="R155" s="189"/>
      <c r="S155" s="189"/>
      <c r="T155" s="190"/>
      <c r="AT155" s="191" t="s">
        <v>220</v>
      </c>
      <c r="AU155" s="191" t="s">
        <v>85</v>
      </c>
      <c r="AV155" s="12" t="s">
        <v>85</v>
      </c>
      <c r="AW155" s="12" t="s">
        <v>37</v>
      </c>
      <c r="AX155" s="12" t="s">
        <v>83</v>
      </c>
      <c r="AY155" s="191" t="s">
        <v>215</v>
      </c>
    </row>
    <row r="156" spans="1:65" s="2" customFormat="1" ht="66.75" customHeight="1" x14ac:dyDescent="0.2">
      <c r="A156" s="34"/>
      <c r="B156" s="35"/>
      <c r="C156" s="208" t="s">
        <v>356</v>
      </c>
      <c r="D156" s="208" t="s">
        <v>366</v>
      </c>
      <c r="E156" s="209" t="s">
        <v>389</v>
      </c>
      <c r="F156" s="210" t="s">
        <v>390</v>
      </c>
      <c r="G156" s="211" t="s">
        <v>212</v>
      </c>
      <c r="H156" s="212">
        <v>14</v>
      </c>
      <c r="I156" s="213"/>
      <c r="J156" s="214">
        <f>ROUND(I156*H156,2)</f>
        <v>0</v>
      </c>
      <c r="K156" s="210" t="s">
        <v>213</v>
      </c>
      <c r="L156" s="39"/>
      <c r="M156" s="215" t="s">
        <v>35</v>
      </c>
      <c r="N156" s="216" t="s">
        <v>47</v>
      </c>
      <c r="O156" s="64"/>
      <c r="P156" s="172">
        <f>O156*H156</f>
        <v>0</v>
      </c>
      <c r="Q156" s="172">
        <v>0</v>
      </c>
      <c r="R156" s="172">
        <f>Q156*H156</f>
        <v>0</v>
      </c>
      <c r="S156" s="172">
        <v>0</v>
      </c>
      <c r="T156" s="173">
        <f>S156*H156</f>
        <v>0</v>
      </c>
      <c r="U156" s="34"/>
      <c r="V156" s="34"/>
      <c r="W156" s="34"/>
      <c r="X156" s="34"/>
      <c r="Y156" s="34"/>
      <c r="Z156" s="34"/>
      <c r="AA156" s="34"/>
      <c r="AB156" s="34"/>
      <c r="AC156" s="34"/>
      <c r="AD156" s="34"/>
      <c r="AE156" s="34"/>
      <c r="AR156" s="174" t="s">
        <v>216</v>
      </c>
      <c r="AT156" s="174" t="s">
        <v>366</v>
      </c>
      <c r="AU156" s="174" t="s">
        <v>85</v>
      </c>
      <c r="AY156" s="17" t="s">
        <v>215</v>
      </c>
      <c r="BE156" s="175">
        <f>IF(N156="základní",J156,0)</f>
        <v>0</v>
      </c>
      <c r="BF156" s="175">
        <f>IF(N156="snížená",J156,0)</f>
        <v>0</v>
      </c>
      <c r="BG156" s="175">
        <f>IF(N156="zákl. přenesená",J156,0)</f>
        <v>0</v>
      </c>
      <c r="BH156" s="175">
        <f>IF(N156="sníž. přenesená",J156,0)</f>
        <v>0</v>
      </c>
      <c r="BI156" s="175">
        <f>IF(N156="nulová",J156,0)</f>
        <v>0</v>
      </c>
      <c r="BJ156" s="17" t="s">
        <v>83</v>
      </c>
      <c r="BK156" s="175">
        <f>ROUND(I156*H156,2)</f>
        <v>0</v>
      </c>
      <c r="BL156" s="17" t="s">
        <v>216</v>
      </c>
      <c r="BM156" s="174" t="s">
        <v>391</v>
      </c>
    </row>
    <row r="157" spans="1:65" s="2" customFormat="1" ht="29.25" x14ac:dyDescent="0.2">
      <c r="A157" s="34"/>
      <c r="B157" s="35"/>
      <c r="C157" s="36"/>
      <c r="D157" s="176" t="s">
        <v>218</v>
      </c>
      <c r="E157" s="36"/>
      <c r="F157" s="177" t="s">
        <v>762</v>
      </c>
      <c r="G157" s="36"/>
      <c r="H157" s="36"/>
      <c r="I157" s="178"/>
      <c r="J157" s="36"/>
      <c r="K157" s="36"/>
      <c r="L157" s="39"/>
      <c r="M157" s="179"/>
      <c r="N157" s="180"/>
      <c r="O157" s="64"/>
      <c r="P157" s="64"/>
      <c r="Q157" s="64"/>
      <c r="R157" s="64"/>
      <c r="S157" s="64"/>
      <c r="T157" s="65"/>
      <c r="U157" s="34"/>
      <c r="V157" s="34"/>
      <c r="W157" s="34"/>
      <c r="X157" s="34"/>
      <c r="Y157" s="34"/>
      <c r="Z157" s="34"/>
      <c r="AA157" s="34"/>
      <c r="AB157" s="34"/>
      <c r="AC157" s="34"/>
      <c r="AD157" s="34"/>
      <c r="AE157" s="34"/>
      <c r="AT157" s="17" t="s">
        <v>218</v>
      </c>
      <c r="AU157" s="17" t="s">
        <v>85</v>
      </c>
    </row>
    <row r="158" spans="1:65" s="12" customFormat="1" x14ac:dyDescent="0.2">
      <c r="B158" s="181"/>
      <c r="C158" s="182"/>
      <c r="D158" s="176" t="s">
        <v>220</v>
      </c>
      <c r="E158" s="183" t="s">
        <v>35</v>
      </c>
      <c r="F158" s="184" t="s">
        <v>757</v>
      </c>
      <c r="G158" s="182"/>
      <c r="H158" s="185">
        <v>14</v>
      </c>
      <c r="I158" s="186"/>
      <c r="J158" s="182"/>
      <c r="K158" s="182"/>
      <c r="L158" s="187"/>
      <c r="M158" s="188"/>
      <c r="N158" s="189"/>
      <c r="O158" s="189"/>
      <c r="P158" s="189"/>
      <c r="Q158" s="189"/>
      <c r="R158" s="189"/>
      <c r="S158" s="189"/>
      <c r="T158" s="190"/>
      <c r="AT158" s="191" t="s">
        <v>220</v>
      </c>
      <c r="AU158" s="191" t="s">
        <v>85</v>
      </c>
      <c r="AV158" s="12" t="s">
        <v>85</v>
      </c>
      <c r="AW158" s="12" t="s">
        <v>37</v>
      </c>
      <c r="AX158" s="12" t="s">
        <v>83</v>
      </c>
      <c r="AY158" s="191" t="s">
        <v>215</v>
      </c>
    </row>
    <row r="159" spans="1:65" s="2" customFormat="1" ht="66.75" customHeight="1" x14ac:dyDescent="0.2">
      <c r="A159" s="34"/>
      <c r="B159" s="35"/>
      <c r="C159" s="208" t="s">
        <v>365</v>
      </c>
      <c r="D159" s="208" t="s">
        <v>366</v>
      </c>
      <c r="E159" s="209" t="s">
        <v>636</v>
      </c>
      <c r="F159" s="210" t="s">
        <v>637</v>
      </c>
      <c r="G159" s="211" t="s">
        <v>212</v>
      </c>
      <c r="H159" s="212">
        <v>29</v>
      </c>
      <c r="I159" s="213"/>
      <c r="J159" s="214">
        <f>ROUND(I159*H159,2)</f>
        <v>0</v>
      </c>
      <c r="K159" s="210" t="s">
        <v>213</v>
      </c>
      <c r="L159" s="39"/>
      <c r="M159" s="215" t="s">
        <v>35</v>
      </c>
      <c r="N159" s="216" t="s">
        <v>47</v>
      </c>
      <c r="O159" s="64"/>
      <c r="P159" s="172">
        <f>O159*H159</f>
        <v>0</v>
      </c>
      <c r="Q159" s="172">
        <v>0</v>
      </c>
      <c r="R159" s="172">
        <f>Q159*H159</f>
        <v>0</v>
      </c>
      <c r="S159" s="172">
        <v>0</v>
      </c>
      <c r="T159" s="173">
        <f>S159*H159</f>
        <v>0</v>
      </c>
      <c r="U159" s="34"/>
      <c r="V159" s="34"/>
      <c r="W159" s="34"/>
      <c r="X159" s="34"/>
      <c r="Y159" s="34"/>
      <c r="Z159" s="34"/>
      <c r="AA159" s="34"/>
      <c r="AB159" s="34"/>
      <c r="AC159" s="34"/>
      <c r="AD159" s="34"/>
      <c r="AE159" s="34"/>
      <c r="AR159" s="174" t="s">
        <v>216</v>
      </c>
      <c r="AT159" s="174" t="s">
        <v>366</v>
      </c>
      <c r="AU159" s="174" t="s">
        <v>85</v>
      </c>
      <c r="AY159" s="17" t="s">
        <v>215</v>
      </c>
      <c r="BE159" s="175">
        <f>IF(N159="základní",J159,0)</f>
        <v>0</v>
      </c>
      <c r="BF159" s="175">
        <f>IF(N159="snížená",J159,0)</f>
        <v>0</v>
      </c>
      <c r="BG159" s="175">
        <f>IF(N159="zákl. přenesená",J159,0)</f>
        <v>0</v>
      </c>
      <c r="BH159" s="175">
        <f>IF(N159="sníž. přenesená",J159,0)</f>
        <v>0</v>
      </c>
      <c r="BI159" s="175">
        <f>IF(N159="nulová",J159,0)</f>
        <v>0</v>
      </c>
      <c r="BJ159" s="17" t="s">
        <v>83</v>
      </c>
      <c r="BK159" s="175">
        <f>ROUND(I159*H159,2)</f>
        <v>0</v>
      </c>
      <c r="BL159" s="17" t="s">
        <v>216</v>
      </c>
      <c r="BM159" s="174" t="s">
        <v>638</v>
      </c>
    </row>
    <row r="160" spans="1:65" s="2" customFormat="1" ht="19.5" x14ac:dyDescent="0.2">
      <c r="A160" s="34"/>
      <c r="B160" s="35"/>
      <c r="C160" s="36"/>
      <c r="D160" s="176" t="s">
        <v>218</v>
      </c>
      <c r="E160" s="36"/>
      <c r="F160" s="177" t="s">
        <v>763</v>
      </c>
      <c r="G160" s="36"/>
      <c r="H160" s="36"/>
      <c r="I160" s="178"/>
      <c r="J160" s="36"/>
      <c r="K160" s="36"/>
      <c r="L160" s="39"/>
      <c r="M160" s="179"/>
      <c r="N160" s="180"/>
      <c r="O160" s="64"/>
      <c r="P160" s="64"/>
      <c r="Q160" s="64"/>
      <c r="R160" s="64"/>
      <c r="S160" s="64"/>
      <c r="T160" s="65"/>
      <c r="U160" s="34"/>
      <c r="V160" s="34"/>
      <c r="W160" s="34"/>
      <c r="X160" s="34"/>
      <c r="Y160" s="34"/>
      <c r="Z160" s="34"/>
      <c r="AA160" s="34"/>
      <c r="AB160" s="34"/>
      <c r="AC160" s="34"/>
      <c r="AD160" s="34"/>
      <c r="AE160" s="34"/>
      <c r="AT160" s="17" t="s">
        <v>218</v>
      </c>
      <c r="AU160" s="17" t="s">
        <v>85</v>
      </c>
    </row>
    <row r="161" spans="1:65" s="12" customFormat="1" x14ac:dyDescent="0.2">
      <c r="B161" s="181"/>
      <c r="C161" s="182"/>
      <c r="D161" s="176" t="s">
        <v>220</v>
      </c>
      <c r="E161" s="183" t="s">
        <v>35</v>
      </c>
      <c r="F161" s="184" t="s">
        <v>764</v>
      </c>
      <c r="G161" s="182"/>
      <c r="H161" s="185">
        <v>29</v>
      </c>
      <c r="I161" s="186"/>
      <c r="J161" s="182"/>
      <c r="K161" s="182"/>
      <c r="L161" s="187"/>
      <c r="M161" s="188"/>
      <c r="N161" s="189"/>
      <c r="O161" s="189"/>
      <c r="P161" s="189"/>
      <c r="Q161" s="189"/>
      <c r="R161" s="189"/>
      <c r="S161" s="189"/>
      <c r="T161" s="190"/>
      <c r="AT161" s="191" t="s">
        <v>220</v>
      </c>
      <c r="AU161" s="191" t="s">
        <v>85</v>
      </c>
      <c r="AV161" s="12" t="s">
        <v>85</v>
      </c>
      <c r="AW161" s="12" t="s">
        <v>37</v>
      </c>
      <c r="AX161" s="12" t="s">
        <v>83</v>
      </c>
      <c r="AY161" s="191" t="s">
        <v>215</v>
      </c>
    </row>
    <row r="162" spans="1:65" s="2" customFormat="1" ht="33" customHeight="1" x14ac:dyDescent="0.2">
      <c r="A162" s="34"/>
      <c r="B162" s="35"/>
      <c r="C162" s="208" t="s">
        <v>373</v>
      </c>
      <c r="D162" s="208" t="s">
        <v>366</v>
      </c>
      <c r="E162" s="209" t="s">
        <v>394</v>
      </c>
      <c r="F162" s="210" t="s">
        <v>395</v>
      </c>
      <c r="G162" s="211" t="s">
        <v>396</v>
      </c>
      <c r="H162" s="212">
        <v>0.03</v>
      </c>
      <c r="I162" s="213"/>
      <c r="J162" s="214">
        <f>ROUND(I162*H162,2)</f>
        <v>0</v>
      </c>
      <c r="K162" s="210" t="s">
        <v>213</v>
      </c>
      <c r="L162" s="39"/>
      <c r="M162" s="215" t="s">
        <v>35</v>
      </c>
      <c r="N162" s="216" t="s">
        <v>47</v>
      </c>
      <c r="O162" s="64"/>
      <c r="P162" s="172">
        <f>O162*H162</f>
        <v>0</v>
      </c>
      <c r="Q162" s="172">
        <v>0</v>
      </c>
      <c r="R162" s="172">
        <f>Q162*H162</f>
        <v>0</v>
      </c>
      <c r="S162" s="172">
        <v>0</v>
      </c>
      <c r="T162" s="173">
        <f>S162*H162</f>
        <v>0</v>
      </c>
      <c r="U162" s="34"/>
      <c r="V162" s="34"/>
      <c r="W162" s="34"/>
      <c r="X162" s="34"/>
      <c r="Y162" s="34"/>
      <c r="Z162" s="34"/>
      <c r="AA162" s="34"/>
      <c r="AB162" s="34"/>
      <c r="AC162" s="34"/>
      <c r="AD162" s="34"/>
      <c r="AE162" s="34"/>
      <c r="AR162" s="174" t="s">
        <v>216</v>
      </c>
      <c r="AT162" s="174" t="s">
        <v>366</v>
      </c>
      <c r="AU162" s="174" t="s">
        <v>85</v>
      </c>
      <c r="AY162" s="17" t="s">
        <v>215</v>
      </c>
      <c r="BE162" s="175">
        <f>IF(N162="základní",J162,0)</f>
        <v>0</v>
      </c>
      <c r="BF162" s="175">
        <f>IF(N162="snížená",J162,0)</f>
        <v>0</v>
      </c>
      <c r="BG162" s="175">
        <f>IF(N162="zákl. přenesená",J162,0)</f>
        <v>0</v>
      </c>
      <c r="BH162" s="175">
        <f>IF(N162="sníž. přenesená",J162,0)</f>
        <v>0</v>
      </c>
      <c r="BI162" s="175">
        <f>IF(N162="nulová",J162,0)</f>
        <v>0</v>
      </c>
      <c r="BJ162" s="17" t="s">
        <v>83</v>
      </c>
      <c r="BK162" s="175">
        <f>ROUND(I162*H162,2)</f>
        <v>0</v>
      </c>
      <c r="BL162" s="17" t="s">
        <v>216</v>
      </c>
      <c r="BM162" s="174" t="s">
        <v>397</v>
      </c>
    </row>
    <row r="163" spans="1:65" s="12" customFormat="1" x14ac:dyDescent="0.2">
      <c r="B163" s="181"/>
      <c r="C163" s="182"/>
      <c r="D163" s="176" t="s">
        <v>220</v>
      </c>
      <c r="E163" s="183" t="s">
        <v>35</v>
      </c>
      <c r="F163" s="184" t="s">
        <v>765</v>
      </c>
      <c r="G163" s="182"/>
      <c r="H163" s="185">
        <v>0.03</v>
      </c>
      <c r="I163" s="186"/>
      <c r="J163" s="182"/>
      <c r="K163" s="182"/>
      <c r="L163" s="187"/>
      <c r="M163" s="188"/>
      <c r="N163" s="189"/>
      <c r="O163" s="189"/>
      <c r="P163" s="189"/>
      <c r="Q163" s="189"/>
      <c r="R163" s="189"/>
      <c r="S163" s="189"/>
      <c r="T163" s="190"/>
      <c r="AT163" s="191" t="s">
        <v>220</v>
      </c>
      <c r="AU163" s="191" t="s">
        <v>85</v>
      </c>
      <c r="AV163" s="12" t="s">
        <v>85</v>
      </c>
      <c r="AW163" s="12" t="s">
        <v>37</v>
      </c>
      <c r="AX163" s="12" t="s">
        <v>83</v>
      </c>
      <c r="AY163" s="191" t="s">
        <v>215</v>
      </c>
    </row>
    <row r="164" spans="1:65" s="2" customFormat="1" ht="33" customHeight="1" x14ac:dyDescent="0.2">
      <c r="A164" s="34"/>
      <c r="B164" s="35"/>
      <c r="C164" s="208" t="s">
        <v>378</v>
      </c>
      <c r="D164" s="208" t="s">
        <v>366</v>
      </c>
      <c r="E164" s="209" t="s">
        <v>400</v>
      </c>
      <c r="F164" s="210" t="s">
        <v>401</v>
      </c>
      <c r="G164" s="211" t="s">
        <v>402</v>
      </c>
      <c r="H164" s="212">
        <v>50</v>
      </c>
      <c r="I164" s="213"/>
      <c r="J164" s="214">
        <f>ROUND(I164*H164,2)</f>
        <v>0</v>
      </c>
      <c r="K164" s="210" t="s">
        <v>213</v>
      </c>
      <c r="L164" s="39"/>
      <c r="M164" s="215" t="s">
        <v>35</v>
      </c>
      <c r="N164" s="216" t="s">
        <v>47</v>
      </c>
      <c r="O164" s="64"/>
      <c r="P164" s="172">
        <f>O164*H164</f>
        <v>0</v>
      </c>
      <c r="Q164" s="172">
        <v>0</v>
      </c>
      <c r="R164" s="172">
        <f>Q164*H164</f>
        <v>0</v>
      </c>
      <c r="S164" s="172">
        <v>0</v>
      </c>
      <c r="T164" s="173">
        <f>S164*H164</f>
        <v>0</v>
      </c>
      <c r="U164" s="34"/>
      <c r="V164" s="34"/>
      <c r="W164" s="34"/>
      <c r="X164" s="34"/>
      <c r="Y164" s="34"/>
      <c r="Z164" s="34"/>
      <c r="AA164" s="34"/>
      <c r="AB164" s="34"/>
      <c r="AC164" s="34"/>
      <c r="AD164" s="34"/>
      <c r="AE164" s="34"/>
      <c r="AR164" s="174" t="s">
        <v>216</v>
      </c>
      <c r="AT164" s="174" t="s">
        <v>366</v>
      </c>
      <c r="AU164" s="174" t="s">
        <v>85</v>
      </c>
      <c r="AY164" s="17" t="s">
        <v>215</v>
      </c>
      <c r="BE164" s="175">
        <f>IF(N164="základní",J164,0)</f>
        <v>0</v>
      </c>
      <c r="BF164" s="175">
        <f>IF(N164="snížená",J164,0)</f>
        <v>0</v>
      </c>
      <c r="BG164" s="175">
        <f>IF(N164="zákl. přenesená",J164,0)</f>
        <v>0</v>
      </c>
      <c r="BH164" s="175">
        <f>IF(N164="sníž. přenesená",J164,0)</f>
        <v>0</v>
      </c>
      <c r="BI164" s="175">
        <f>IF(N164="nulová",J164,0)</f>
        <v>0</v>
      </c>
      <c r="BJ164" s="17" t="s">
        <v>83</v>
      </c>
      <c r="BK164" s="175">
        <f>ROUND(I164*H164,2)</f>
        <v>0</v>
      </c>
      <c r="BL164" s="17" t="s">
        <v>216</v>
      </c>
      <c r="BM164" s="174" t="s">
        <v>403</v>
      </c>
    </row>
    <row r="165" spans="1:65" s="12" customFormat="1" x14ac:dyDescent="0.2">
      <c r="B165" s="181"/>
      <c r="C165" s="182"/>
      <c r="D165" s="176" t="s">
        <v>220</v>
      </c>
      <c r="E165" s="183" t="s">
        <v>35</v>
      </c>
      <c r="F165" s="184" t="s">
        <v>404</v>
      </c>
      <c r="G165" s="182"/>
      <c r="H165" s="185">
        <v>50</v>
      </c>
      <c r="I165" s="186"/>
      <c r="J165" s="182"/>
      <c r="K165" s="182"/>
      <c r="L165" s="187"/>
      <c r="M165" s="188"/>
      <c r="N165" s="189"/>
      <c r="O165" s="189"/>
      <c r="P165" s="189"/>
      <c r="Q165" s="189"/>
      <c r="R165" s="189"/>
      <c r="S165" s="189"/>
      <c r="T165" s="190"/>
      <c r="AT165" s="191" t="s">
        <v>220</v>
      </c>
      <c r="AU165" s="191" t="s">
        <v>85</v>
      </c>
      <c r="AV165" s="12" t="s">
        <v>85</v>
      </c>
      <c r="AW165" s="12" t="s">
        <v>37</v>
      </c>
      <c r="AX165" s="12" t="s">
        <v>83</v>
      </c>
      <c r="AY165" s="191" t="s">
        <v>215</v>
      </c>
    </row>
    <row r="166" spans="1:65" s="2" customFormat="1" ht="66.75" customHeight="1" x14ac:dyDescent="0.2">
      <c r="A166" s="34"/>
      <c r="B166" s="35"/>
      <c r="C166" s="208" t="s">
        <v>384</v>
      </c>
      <c r="D166" s="208" t="s">
        <v>366</v>
      </c>
      <c r="E166" s="209" t="s">
        <v>406</v>
      </c>
      <c r="F166" s="210" t="s">
        <v>407</v>
      </c>
      <c r="G166" s="211" t="s">
        <v>212</v>
      </c>
      <c r="H166" s="212">
        <v>28</v>
      </c>
      <c r="I166" s="213"/>
      <c r="J166" s="214">
        <f>ROUND(I166*H166,2)</f>
        <v>0</v>
      </c>
      <c r="K166" s="210" t="s">
        <v>213</v>
      </c>
      <c r="L166" s="39"/>
      <c r="M166" s="215" t="s">
        <v>35</v>
      </c>
      <c r="N166" s="216" t="s">
        <v>47</v>
      </c>
      <c r="O166" s="64"/>
      <c r="P166" s="172">
        <f>O166*H166</f>
        <v>0</v>
      </c>
      <c r="Q166" s="172">
        <v>0</v>
      </c>
      <c r="R166" s="172">
        <f>Q166*H166</f>
        <v>0</v>
      </c>
      <c r="S166" s="172">
        <v>0</v>
      </c>
      <c r="T166" s="173">
        <f>S166*H166</f>
        <v>0</v>
      </c>
      <c r="U166" s="34"/>
      <c r="V166" s="34"/>
      <c r="W166" s="34"/>
      <c r="X166" s="34"/>
      <c r="Y166" s="34"/>
      <c r="Z166" s="34"/>
      <c r="AA166" s="34"/>
      <c r="AB166" s="34"/>
      <c r="AC166" s="34"/>
      <c r="AD166" s="34"/>
      <c r="AE166" s="34"/>
      <c r="AR166" s="174" t="s">
        <v>216</v>
      </c>
      <c r="AT166" s="174" t="s">
        <v>366</v>
      </c>
      <c r="AU166" s="174" t="s">
        <v>85</v>
      </c>
      <c r="AY166" s="17" t="s">
        <v>215</v>
      </c>
      <c r="BE166" s="175">
        <f>IF(N166="základní",J166,0)</f>
        <v>0</v>
      </c>
      <c r="BF166" s="175">
        <f>IF(N166="snížená",J166,0)</f>
        <v>0</v>
      </c>
      <c r="BG166" s="175">
        <f>IF(N166="zákl. přenesená",J166,0)</f>
        <v>0</v>
      </c>
      <c r="BH166" s="175">
        <f>IF(N166="sníž. přenesená",J166,0)</f>
        <v>0</v>
      </c>
      <c r="BI166" s="175">
        <f>IF(N166="nulová",J166,0)</f>
        <v>0</v>
      </c>
      <c r="BJ166" s="17" t="s">
        <v>83</v>
      </c>
      <c r="BK166" s="175">
        <f>ROUND(I166*H166,2)</f>
        <v>0</v>
      </c>
      <c r="BL166" s="17" t="s">
        <v>216</v>
      </c>
      <c r="BM166" s="174" t="s">
        <v>408</v>
      </c>
    </row>
    <row r="167" spans="1:65" s="12" customFormat="1" x14ac:dyDescent="0.2">
      <c r="B167" s="181"/>
      <c r="C167" s="182"/>
      <c r="D167" s="176" t="s">
        <v>220</v>
      </c>
      <c r="E167" s="183" t="s">
        <v>35</v>
      </c>
      <c r="F167" s="184" t="s">
        <v>642</v>
      </c>
      <c r="G167" s="182"/>
      <c r="H167" s="185">
        <v>28</v>
      </c>
      <c r="I167" s="186"/>
      <c r="J167" s="182"/>
      <c r="K167" s="182"/>
      <c r="L167" s="187"/>
      <c r="M167" s="188"/>
      <c r="N167" s="189"/>
      <c r="O167" s="189"/>
      <c r="P167" s="189"/>
      <c r="Q167" s="189"/>
      <c r="R167" s="189"/>
      <c r="S167" s="189"/>
      <c r="T167" s="190"/>
      <c r="AT167" s="191" t="s">
        <v>220</v>
      </c>
      <c r="AU167" s="191" t="s">
        <v>85</v>
      </c>
      <c r="AV167" s="12" t="s">
        <v>85</v>
      </c>
      <c r="AW167" s="12" t="s">
        <v>37</v>
      </c>
      <c r="AX167" s="12" t="s">
        <v>83</v>
      </c>
      <c r="AY167" s="191" t="s">
        <v>215</v>
      </c>
    </row>
    <row r="168" spans="1:65" s="2" customFormat="1" ht="66.75" customHeight="1" x14ac:dyDescent="0.2">
      <c r="A168" s="34"/>
      <c r="B168" s="35"/>
      <c r="C168" s="208" t="s">
        <v>388</v>
      </c>
      <c r="D168" s="208" t="s">
        <v>366</v>
      </c>
      <c r="E168" s="209" t="s">
        <v>411</v>
      </c>
      <c r="F168" s="210" t="s">
        <v>412</v>
      </c>
      <c r="G168" s="211" t="s">
        <v>212</v>
      </c>
      <c r="H168" s="212">
        <v>22</v>
      </c>
      <c r="I168" s="213"/>
      <c r="J168" s="214">
        <f>ROUND(I168*H168,2)</f>
        <v>0</v>
      </c>
      <c r="K168" s="210" t="s">
        <v>213</v>
      </c>
      <c r="L168" s="39"/>
      <c r="M168" s="215" t="s">
        <v>35</v>
      </c>
      <c r="N168" s="216" t="s">
        <v>47</v>
      </c>
      <c r="O168" s="64"/>
      <c r="P168" s="172">
        <f>O168*H168</f>
        <v>0</v>
      </c>
      <c r="Q168" s="172">
        <v>0</v>
      </c>
      <c r="R168" s="172">
        <f>Q168*H168</f>
        <v>0</v>
      </c>
      <c r="S168" s="172">
        <v>0</v>
      </c>
      <c r="T168" s="173">
        <f>S168*H168</f>
        <v>0</v>
      </c>
      <c r="U168" s="34"/>
      <c r="V168" s="34"/>
      <c r="W168" s="34"/>
      <c r="X168" s="34"/>
      <c r="Y168" s="34"/>
      <c r="Z168" s="34"/>
      <c r="AA168" s="34"/>
      <c r="AB168" s="34"/>
      <c r="AC168" s="34"/>
      <c r="AD168" s="34"/>
      <c r="AE168" s="34"/>
      <c r="AR168" s="174" t="s">
        <v>216</v>
      </c>
      <c r="AT168" s="174" t="s">
        <v>366</v>
      </c>
      <c r="AU168" s="174" t="s">
        <v>85</v>
      </c>
      <c r="AY168" s="17" t="s">
        <v>215</v>
      </c>
      <c r="BE168" s="175">
        <f>IF(N168="základní",J168,0)</f>
        <v>0</v>
      </c>
      <c r="BF168" s="175">
        <f>IF(N168="snížená",J168,0)</f>
        <v>0</v>
      </c>
      <c r="BG168" s="175">
        <f>IF(N168="zákl. přenesená",J168,0)</f>
        <v>0</v>
      </c>
      <c r="BH168" s="175">
        <f>IF(N168="sníž. přenesená",J168,0)</f>
        <v>0</v>
      </c>
      <c r="BI168" s="175">
        <f>IF(N168="nulová",J168,0)</f>
        <v>0</v>
      </c>
      <c r="BJ168" s="17" t="s">
        <v>83</v>
      </c>
      <c r="BK168" s="175">
        <f>ROUND(I168*H168,2)</f>
        <v>0</v>
      </c>
      <c r="BL168" s="17" t="s">
        <v>216</v>
      </c>
      <c r="BM168" s="174" t="s">
        <v>413</v>
      </c>
    </row>
    <row r="169" spans="1:65" s="12" customFormat="1" x14ac:dyDescent="0.2">
      <c r="B169" s="181"/>
      <c r="C169" s="182"/>
      <c r="D169" s="176" t="s">
        <v>220</v>
      </c>
      <c r="E169" s="183" t="s">
        <v>35</v>
      </c>
      <c r="F169" s="184" t="s">
        <v>643</v>
      </c>
      <c r="G169" s="182"/>
      <c r="H169" s="185">
        <v>22</v>
      </c>
      <c r="I169" s="186"/>
      <c r="J169" s="182"/>
      <c r="K169" s="182"/>
      <c r="L169" s="187"/>
      <c r="M169" s="188"/>
      <c r="N169" s="189"/>
      <c r="O169" s="189"/>
      <c r="P169" s="189"/>
      <c r="Q169" s="189"/>
      <c r="R169" s="189"/>
      <c r="S169" s="189"/>
      <c r="T169" s="190"/>
      <c r="AT169" s="191" t="s">
        <v>220</v>
      </c>
      <c r="AU169" s="191" t="s">
        <v>85</v>
      </c>
      <c r="AV169" s="12" t="s">
        <v>85</v>
      </c>
      <c r="AW169" s="12" t="s">
        <v>37</v>
      </c>
      <c r="AX169" s="12" t="s">
        <v>83</v>
      </c>
      <c r="AY169" s="191" t="s">
        <v>215</v>
      </c>
    </row>
    <row r="170" spans="1:65" s="2" customFormat="1" ht="66.75" customHeight="1" x14ac:dyDescent="0.2">
      <c r="A170" s="34"/>
      <c r="B170" s="35"/>
      <c r="C170" s="208" t="s">
        <v>393</v>
      </c>
      <c r="D170" s="208" t="s">
        <v>366</v>
      </c>
      <c r="E170" s="209" t="s">
        <v>416</v>
      </c>
      <c r="F170" s="210" t="s">
        <v>417</v>
      </c>
      <c r="G170" s="211" t="s">
        <v>212</v>
      </c>
      <c r="H170" s="212">
        <v>11</v>
      </c>
      <c r="I170" s="213"/>
      <c r="J170" s="214">
        <f>ROUND(I170*H170,2)</f>
        <v>0</v>
      </c>
      <c r="K170" s="210" t="s">
        <v>213</v>
      </c>
      <c r="L170" s="39"/>
      <c r="M170" s="215" t="s">
        <v>35</v>
      </c>
      <c r="N170" s="216" t="s">
        <v>47</v>
      </c>
      <c r="O170" s="64"/>
      <c r="P170" s="172">
        <f>O170*H170</f>
        <v>0</v>
      </c>
      <c r="Q170" s="172">
        <v>0</v>
      </c>
      <c r="R170" s="172">
        <f>Q170*H170</f>
        <v>0</v>
      </c>
      <c r="S170" s="172">
        <v>0</v>
      </c>
      <c r="T170" s="173">
        <f>S170*H170</f>
        <v>0</v>
      </c>
      <c r="U170" s="34"/>
      <c r="V170" s="34"/>
      <c r="W170" s="34"/>
      <c r="X170" s="34"/>
      <c r="Y170" s="34"/>
      <c r="Z170" s="34"/>
      <c r="AA170" s="34"/>
      <c r="AB170" s="34"/>
      <c r="AC170" s="34"/>
      <c r="AD170" s="34"/>
      <c r="AE170" s="34"/>
      <c r="AR170" s="174" t="s">
        <v>216</v>
      </c>
      <c r="AT170" s="174" t="s">
        <v>366</v>
      </c>
      <c r="AU170" s="174" t="s">
        <v>85</v>
      </c>
      <c r="AY170" s="17" t="s">
        <v>215</v>
      </c>
      <c r="BE170" s="175">
        <f>IF(N170="základní",J170,0)</f>
        <v>0</v>
      </c>
      <c r="BF170" s="175">
        <f>IF(N170="snížená",J170,0)</f>
        <v>0</v>
      </c>
      <c r="BG170" s="175">
        <f>IF(N170="zákl. přenesená",J170,0)</f>
        <v>0</v>
      </c>
      <c r="BH170" s="175">
        <f>IF(N170="sníž. přenesená",J170,0)</f>
        <v>0</v>
      </c>
      <c r="BI170" s="175">
        <f>IF(N170="nulová",J170,0)</f>
        <v>0</v>
      </c>
      <c r="BJ170" s="17" t="s">
        <v>83</v>
      </c>
      <c r="BK170" s="175">
        <f>ROUND(I170*H170,2)</f>
        <v>0</v>
      </c>
      <c r="BL170" s="17" t="s">
        <v>216</v>
      </c>
      <c r="BM170" s="174" t="s">
        <v>418</v>
      </c>
    </row>
    <row r="171" spans="1:65" s="12" customFormat="1" x14ac:dyDescent="0.2">
      <c r="B171" s="181"/>
      <c r="C171" s="182"/>
      <c r="D171" s="176" t="s">
        <v>220</v>
      </c>
      <c r="E171" s="183" t="s">
        <v>35</v>
      </c>
      <c r="F171" s="184" t="s">
        <v>766</v>
      </c>
      <c r="G171" s="182"/>
      <c r="H171" s="185">
        <v>11</v>
      </c>
      <c r="I171" s="186"/>
      <c r="J171" s="182"/>
      <c r="K171" s="182"/>
      <c r="L171" s="187"/>
      <c r="M171" s="188"/>
      <c r="N171" s="189"/>
      <c r="O171" s="189"/>
      <c r="P171" s="189"/>
      <c r="Q171" s="189"/>
      <c r="R171" s="189"/>
      <c r="S171" s="189"/>
      <c r="T171" s="190"/>
      <c r="AT171" s="191" t="s">
        <v>220</v>
      </c>
      <c r="AU171" s="191" t="s">
        <v>85</v>
      </c>
      <c r="AV171" s="12" t="s">
        <v>85</v>
      </c>
      <c r="AW171" s="12" t="s">
        <v>37</v>
      </c>
      <c r="AX171" s="12" t="s">
        <v>83</v>
      </c>
      <c r="AY171" s="191" t="s">
        <v>215</v>
      </c>
    </row>
    <row r="172" spans="1:65" s="2" customFormat="1" ht="24" x14ac:dyDescent="0.2">
      <c r="A172" s="34"/>
      <c r="B172" s="35"/>
      <c r="C172" s="208" t="s">
        <v>399</v>
      </c>
      <c r="D172" s="208" t="s">
        <v>366</v>
      </c>
      <c r="E172" s="209" t="s">
        <v>426</v>
      </c>
      <c r="F172" s="210" t="s">
        <v>427</v>
      </c>
      <c r="G172" s="211" t="s">
        <v>212</v>
      </c>
      <c r="H172" s="212">
        <v>18</v>
      </c>
      <c r="I172" s="213"/>
      <c r="J172" s="214">
        <f>ROUND(I172*H172,2)</f>
        <v>0</v>
      </c>
      <c r="K172" s="210" t="s">
        <v>213</v>
      </c>
      <c r="L172" s="39"/>
      <c r="M172" s="215" t="s">
        <v>35</v>
      </c>
      <c r="N172" s="216" t="s">
        <v>47</v>
      </c>
      <c r="O172" s="64"/>
      <c r="P172" s="172">
        <f>O172*H172</f>
        <v>0</v>
      </c>
      <c r="Q172" s="172">
        <v>0</v>
      </c>
      <c r="R172" s="172">
        <f>Q172*H172</f>
        <v>0</v>
      </c>
      <c r="S172" s="172">
        <v>0</v>
      </c>
      <c r="T172" s="173">
        <f>S172*H172</f>
        <v>0</v>
      </c>
      <c r="U172" s="34"/>
      <c r="V172" s="34"/>
      <c r="W172" s="34"/>
      <c r="X172" s="34"/>
      <c r="Y172" s="34"/>
      <c r="Z172" s="34"/>
      <c r="AA172" s="34"/>
      <c r="AB172" s="34"/>
      <c r="AC172" s="34"/>
      <c r="AD172" s="34"/>
      <c r="AE172" s="34"/>
      <c r="AR172" s="174" t="s">
        <v>216</v>
      </c>
      <c r="AT172" s="174" t="s">
        <v>366</v>
      </c>
      <c r="AU172" s="174" t="s">
        <v>85</v>
      </c>
      <c r="AY172" s="17" t="s">
        <v>215</v>
      </c>
      <c r="BE172" s="175">
        <f>IF(N172="základní",J172,0)</f>
        <v>0</v>
      </c>
      <c r="BF172" s="175">
        <f>IF(N172="snížená",J172,0)</f>
        <v>0</v>
      </c>
      <c r="BG172" s="175">
        <f>IF(N172="zákl. přenesená",J172,0)</f>
        <v>0</v>
      </c>
      <c r="BH172" s="175">
        <f>IF(N172="sníž. přenesená",J172,0)</f>
        <v>0</v>
      </c>
      <c r="BI172" s="175">
        <f>IF(N172="nulová",J172,0)</f>
        <v>0</v>
      </c>
      <c r="BJ172" s="17" t="s">
        <v>83</v>
      </c>
      <c r="BK172" s="175">
        <f>ROUND(I172*H172,2)</f>
        <v>0</v>
      </c>
      <c r="BL172" s="17" t="s">
        <v>216</v>
      </c>
      <c r="BM172" s="174" t="s">
        <v>428</v>
      </c>
    </row>
    <row r="173" spans="1:65" s="12" customFormat="1" x14ac:dyDescent="0.2">
      <c r="B173" s="181"/>
      <c r="C173" s="182"/>
      <c r="D173" s="176" t="s">
        <v>220</v>
      </c>
      <c r="E173" s="183" t="s">
        <v>35</v>
      </c>
      <c r="F173" s="184" t="s">
        <v>440</v>
      </c>
      <c r="G173" s="182"/>
      <c r="H173" s="185">
        <v>18</v>
      </c>
      <c r="I173" s="186"/>
      <c r="J173" s="182"/>
      <c r="K173" s="182"/>
      <c r="L173" s="187"/>
      <c r="M173" s="188"/>
      <c r="N173" s="189"/>
      <c r="O173" s="189"/>
      <c r="P173" s="189"/>
      <c r="Q173" s="189"/>
      <c r="R173" s="189"/>
      <c r="S173" s="189"/>
      <c r="T173" s="190"/>
      <c r="AT173" s="191" t="s">
        <v>220</v>
      </c>
      <c r="AU173" s="191" t="s">
        <v>85</v>
      </c>
      <c r="AV173" s="12" t="s">
        <v>85</v>
      </c>
      <c r="AW173" s="12" t="s">
        <v>37</v>
      </c>
      <c r="AX173" s="12" t="s">
        <v>83</v>
      </c>
      <c r="AY173" s="191" t="s">
        <v>215</v>
      </c>
    </row>
    <row r="174" spans="1:65" s="2" customFormat="1" ht="66.75" customHeight="1" x14ac:dyDescent="0.2">
      <c r="A174" s="34"/>
      <c r="B174" s="35"/>
      <c r="C174" s="208" t="s">
        <v>405</v>
      </c>
      <c r="D174" s="208" t="s">
        <v>366</v>
      </c>
      <c r="E174" s="209" t="s">
        <v>652</v>
      </c>
      <c r="F174" s="210" t="s">
        <v>653</v>
      </c>
      <c r="G174" s="211" t="s">
        <v>402</v>
      </c>
      <c r="H174" s="212">
        <v>12.025</v>
      </c>
      <c r="I174" s="213"/>
      <c r="J174" s="214">
        <f>ROUND(I174*H174,2)</f>
        <v>0</v>
      </c>
      <c r="K174" s="210" t="s">
        <v>213</v>
      </c>
      <c r="L174" s="39"/>
      <c r="M174" s="215" t="s">
        <v>35</v>
      </c>
      <c r="N174" s="216" t="s">
        <v>47</v>
      </c>
      <c r="O174" s="64"/>
      <c r="P174" s="172">
        <f>O174*H174</f>
        <v>0</v>
      </c>
      <c r="Q174" s="172">
        <v>0</v>
      </c>
      <c r="R174" s="172">
        <f>Q174*H174</f>
        <v>0</v>
      </c>
      <c r="S174" s="172">
        <v>0</v>
      </c>
      <c r="T174" s="173">
        <f>S174*H174</f>
        <v>0</v>
      </c>
      <c r="U174" s="34"/>
      <c r="V174" s="34"/>
      <c r="W174" s="34"/>
      <c r="X174" s="34"/>
      <c r="Y174" s="34"/>
      <c r="Z174" s="34"/>
      <c r="AA174" s="34"/>
      <c r="AB174" s="34"/>
      <c r="AC174" s="34"/>
      <c r="AD174" s="34"/>
      <c r="AE174" s="34"/>
      <c r="AR174" s="174" t="s">
        <v>216</v>
      </c>
      <c r="AT174" s="174" t="s">
        <v>366</v>
      </c>
      <c r="AU174" s="174" t="s">
        <v>85</v>
      </c>
      <c r="AY174" s="17" t="s">
        <v>215</v>
      </c>
      <c r="BE174" s="175">
        <f>IF(N174="základní",J174,0)</f>
        <v>0</v>
      </c>
      <c r="BF174" s="175">
        <f>IF(N174="snížená",J174,0)</f>
        <v>0</v>
      </c>
      <c r="BG174" s="175">
        <f>IF(N174="zákl. přenesená",J174,0)</f>
        <v>0</v>
      </c>
      <c r="BH174" s="175">
        <f>IF(N174="sníž. přenesená",J174,0)</f>
        <v>0</v>
      </c>
      <c r="BI174" s="175">
        <f>IF(N174="nulová",J174,0)</f>
        <v>0</v>
      </c>
      <c r="BJ174" s="17" t="s">
        <v>83</v>
      </c>
      <c r="BK174" s="175">
        <f>ROUND(I174*H174,2)</f>
        <v>0</v>
      </c>
      <c r="BL174" s="17" t="s">
        <v>216</v>
      </c>
      <c r="BM174" s="174" t="s">
        <v>654</v>
      </c>
    </row>
    <row r="175" spans="1:65" s="12" customFormat="1" x14ac:dyDescent="0.2">
      <c r="B175" s="181"/>
      <c r="C175" s="182"/>
      <c r="D175" s="176" t="s">
        <v>220</v>
      </c>
      <c r="E175" s="183" t="s">
        <v>35</v>
      </c>
      <c r="F175" s="184" t="s">
        <v>767</v>
      </c>
      <c r="G175" s="182"/>
      <c r="H175" s="185">
        <v>12.025</v>
      </c>
      <c r="I175" s="186"/>
      <c r="J175" s="182"/>
      <c r="K175" s="182"/>
      <c r="L175" s="187"/>
      <c r="M175" s="188"/>
      <c r="N175" s="189"/>
      <c r="O175" s="189"/>
      <c r="P175" s="189"/>
      <c r="Q175" s="189"/>
      <c r="R175" s="189"/>
      <c r="S175" s="189"/>
      <c r="T175" s="190"/>
      <c r="AT175" s="191" t="s">
        <v>220</v>
      </c>
      <c r="AU175" s="191" t="s">
        <v>85</v>
      </c>
      <c r="AV175" s="12" t="s">
        <v>85</v>
      </c>
      <c r="AW175" s="12" t="s">
        <v>37</v>
      </c>
      <c r="AX175" s="12" t="s">
        <v>83</v>
      </c>
      <c r="AY175" s="191" t="s">
        <v>215</v>
      </c>
    </row>
    <row r="176" spans="1:65" s="2" customFormat="1" ht="66.75" customHeight="1" x14ac:dyDescent="0.2">
      <c r="A176" s="34"/>
      <c r="B176" s="35"/>
      <c r="C176" s="208" t="s">
        <v>410</v>
      </c>
      <c r="D176" s="208" t="s">
        <v>366</v>
      </c>
      <c r="E176" s="209" t="s">
        <v>656</v>
      </c>
      <c r="F176" s="210" t="s">
        <v>657</v>
      </c>
      <c r="G176" s="211" t="s">
        <v>402</v>
      </c>
      <c r="H176" s="212">
        <v>13.606999999999999</v>
      </c>
      <c r="I176" s="213"/>
      <c r="J176" s="214">
        <f>ROUND(I176*H176,2)</f>
        <v>0</v>
      </c>
      <c r="K176" s="210" t="s">
        <v>213</v>
      </c>
      <c r="L176" s="39"/>
      <c r="M176" s="215" t="s">
        <v>35</v>
      </c>
      <c r="N176" s="216" t="s">
        <v>47</v>
      </c>
      <c r="O176" s="64"/>
      <c r="P176" s="172">
        <f>O176*H176</f>
        <v>0</v>
      </c>
      <c r="Q176" s="172">
        <v>0</v>
      </c>
      <c r="R176" s="172">
        <f>Q176*H176</f>
        <v>0</v>
      </c>
      <c r="S176" s="172">
        <v>0</v>
      </c>
      <c r="T176" s="173">
        <f>S176*H176</f>
        <v>0</v>
      </c>
      <c r="U176" s="34"/>
      <c r="V176" s="34"/>
      <c r="W176" s="34"/>
      <c r="X176" s="34"/>
      <c r="Y176" s="34"/>
      <c r="Z176" s="34"/>
      <c r="AA176" s="34"/>
      <c r="AB176" s="34"/>
      <c r="AC176" s="34"/>
      <c r="AD176" s="34"/>
      <c r="AE176" s="34"/>
      <c r="AR176" s="174" t="s">
        <v>216</v>
      </c>
      <c r="AT176" s="174" t="s">
        <v>366</v>
      </c>
      <c r="AU176" s="174" t="s">
        <v>85</v>
      </c>
      <c r="AY176" s="17" t="s">
        <v>215</v>
      </c>
      <c r="BE176" s="175">
        <f>IF(N176="základní",J176,0)</f>
        <v>0</v>
      </c>
      <c r="BF176" s="175">
        <f>IF(N176="snížená",J176,0)</f>
        <v>0</v>
      </c>
      <c r="BG176" s="175">
        <f>IF(N176="zákl. přenesená",J176,0)</f>
        <v>0</v>
      </c>
      <c r="BH176" s="175">
        <f>IF(N176="sníž. přenesená",J176,0)</f>
        <v>0</v>
      </c>
      <c r="BI176" s="175">
        <f>IF(N176="nulová",J176,0)</f>
        <v>0</v>
      </c>
      <c r="BJ176" s="17" t="s">
        <v>83</v>
      </c>
      <c r="BK176" s="175">
        <f>ROUND(I176*H176,2)</f>
        <v>0</v>
      </c>
      <c r="BL176" s="17" t="s">
        <v>216</v>
      </c>
      <c r="BM176" s="174" t="s">
        <v>658</v>
      </c>
    </row>
    <row r="177" spans="1:65" s="12" customFormat="1" x14ac:dyDescent="0.2">
      <c r="B177" s="181"/>
      <c r="C177" s="182"/>
      <c r="D177" s="176" t="s">
        <v>220</v>
      </c>
      <c r="E177" s="183" t="s">
        <v>35</v>
      </c>
      <c r="F177" s="184" t="s">
        <v>768</v>
      </c>
      <c r="G177" s="182"/>
      <c r="H177" s="185">
        <v>13.606999999999999</v>
      </c>
      <c r="I177" s="186"/>
      <c r="J177" s="182"/>
      <c r="K177" s="182"/>
      <c r="L177" s="187"/>
      <c r="M177" s="188"/>
      <c r="N177" s="189"/>
      <c r="O177" s="189"/>
      <c r="P177" s="189"/>
      <c r="Q177" s="189"/>
      <c r="R177" s="189"/>
      <c r="S177" s="189"/>
      <c r="T177" s="190"/>
      <c r="AT177" s="191" t="s">
        <v>220</v>
      </c>
      <c r="AU177" s="191" t="s">
        <v>85</v>
      </c>
      <c r="AV177" s="12" t="s">
        <v>85</v>
      </c>
      <c r="AW177" s="12" t="s">
        <v>37</v>
      </c>
      <c r="AX177" s="12" t="s">
        <v>83</v>
      </c>
      <c r="AY177" s="191" t="s">
        <v>215</v>
      </c>
    </row>
    <row r="178" spans="1:65" s="2" customFormat="1" ht="48" x14ac:dyDescent="0.2">
      <c r="A178" s="34"/>
      <c r="B178" s="35"/>
      <c r="C178" s="208" t="s">
        <v>415</v>
      </c>
      <c r="D178" s="208" t="s">
        <v>366</v>
      </c>
      <c r="E178" s="209" t="s">
        <v>660</v>
      </c>
      <c r="F178" s="210" t="s">
        <v>661</v>
      </c>
      <c r="G178" s="211" t="s">
        <v>353</v>
      </c>
      <c r="H178" s="212">
        <v>1.1200000000000001</v>
      </c>
      <c r="I178" s="213"/>
      <c r="J178" s="214">
        <f>ROUND(I178*H178,2)</f>
        <v>0</v>
      </c>
      <c r="K178" s="210" t="s">
        <v>213</v>
      </c>
      <c r="L178" s="39"/>
      <c r="M178" s="215" t="s">
        <v>35</v>
      </c>
      <c r="N178" s="216" t="s">
        <v>47</v>
      </c>
      <c r="O178" s="64"/>
      <c r="P178" s="172">
        <f>O178*H178</f>
        <v>0</v>
      </c>
      <c r="Q178" s="172">
        <v>0</v>
      </c>
      <c r="R178" s="172">
        <f>Q178*H178</f>
        <v>0</v>
      </c>
      <c r="S178" s="172">
        <v>0</v>
      </c>
      <c r="T178" s="173">
        <f>S178*H178</f>
        <v>0</v>
      </c>
      <c r="U178" s="34"/>
      <c r="V178" s="34"/>
      <c r="W178" s="34"/>
      <c r="X178" s="34"/>
      <c r="Y178" s="34"/>
      <c r="Z178" s="34"/>
      <c r="AA178" s="34"/>
      <c r="AB178" s="34"/>
      <c r="AC178" s="34"/>
      <c r="AD178" s="34"/>
      <c r="AE178" s="34"/>
      <c r="AR178" s="174" t="s">
        <v>216</v>
      </c>
      <c r="AT178" s="174" t="s">
        <v>366</v>
      </c>
      <c r="AU178" s="174" t="s">
        <v>85</v>
      </c>
      <c r="AY178" s="17" t="s">
        <v>215</v>
      </c>
      <c r="BE178" s="175">
        <f>IF(N178="základní",J178,0)</f>
        <v>0</v>
      </c>
      <c r="BF178" s="175">
        <f>IF(N178="snížená",J178,0)</f>
        <v>0</v>
      </c>
      <c r="BG178" s="175">
        <f>IF(N178="zákl. přenesená",J178,0)</f>
        <v>0</v>
      </c>
      <c r="BH178" s="175">
        <f>IF(N178="sníž. přenesená",J178,0)</f>
        <v>0</v>
      </c>
      <c r="BI178" s="175">
        <f>IF(N178="nulová",J178,0)</f>
        <v>0</v>
      </c>
      <c r="BJ178" s="17" t="s">
        <v>83</v>
      </c>
      <c r="BK178" s="175">
        <f>ROUND(I178*H178,2)</f>
        <v>0</v>
      </c>
      <c r="BL178" s="17" t="s">
        <v>216</v>
      </c>
      <c r="BM178" s="174" t="s">
        <v>662</v>
      </c>
    </row>
    <row r="179" spans="1:65" s="12" customFormat="1" x14ac:dyDescent="0.2">
      <c r="B179" s="181"/>
      <c r="C179" s="182"/>
      <c r="D179" s="176" t="s">
        <v>220</v>
      </c>
      <c r="E179" s="183" t="s">
        <v>35</v>
      </c>
      <c r="F179" s="184" t="s">
        <v>663</v>
      </c>
      <c r="G179" s="182"/>
      <c r="H179" s="185">
        <v>1.1200000000000001</v>
      </c>
      <c r="I179" s="186"/>
      <c r="J179" s="182"/>
      <c r="K179" s="182"/>
      <c r="L179" s="187"/>
      <c r="M179" s="188"/>
      <c r="N179" s="189"/>
      <c r="O179" s="189"/>
      <c r="P179" s="189"/>
      <c r="Q179" s="189"/>
      <c r="R179" s="189"/>
      <c r="S179" s="189"/>
      <c r="T179" s="190"/>
      <c r="AT179" s="191" t="s">
        <v>220</v>
      </c>
      <c r="AU179" s="191" t="s">
        <v>85</v>
      </c>
      <c r="AV179" s="12" t="s">
        <v>85</v>
      </c>
      <c r="AW179" s="12" t="s">
        <v>37</v>
      </c>
      <c r="AX179" s="12" t="s">
        <v>83</v>
      </c>
      <c r="AY179" s="191" t="s">
        <v>215</v>
      </c>
    </row>
    <row r="180" spans="1:65" s="2" customFormat="1" ht="55.5" customHeight="1" x14ac:dyDescent="0.2">
      <c r="A180" s="34"/>
      <c r="B180" s="35"/>
      <c r="C180" s="208" t="s">
        <v>420</v>
      </c>
      <c r="D180" s="208" t="s">
        <v>366</v>
      </c>
      <c r="E180" s="209" t="s">
        <v>436</v>
      </c>
      <c r="F180" s="210" t="s">
        <v>437</v>
      </c>
      <c r="G180" s="211" t="s">
        <v>438</v>
      </c>
      <c r="H180" s="212">
        <v>7</v>
      </c>
      <c r="I180" s="213"/>
      <c r="J180" s="214">
        <f>ROUND(I180*H180,2)</f>
        <v>0</v>
      </c>
      <c r="K180" s="210" t="s">
        <v>213</v>
      </c>
      <c r="L180" s="39"/>
      <c r="M180" s="215" t="s">
        <v>35</v>
      </c>
      <c r="N180" s="216" t="s">
        <v>47</v>
      </c>
      <c r="O180" s="64"/>
      <c r="P180" s="172">
        <f>O180*H180</f>
        <v>0</v>
      </c>
      <c r="Q180" s="172">
        <v>0</v>
      </c>
      <c r="R180" s="172">
        <f>Q180*H180</f>
        <v>0</v>
      </c>
      <c r="S180" s="172">
        <v>0</v>
      </c>
      <c r="T180" s="173">
        <f>S180*H180</f>
        <v>0</v>
      </c>
      <c r="U180" s="34"/>
      <c r="V180" s="34"/>
      <c r="W180" s="34"/>
      <c r="X180" s="34"/>
      <c r="Y180" s="34"/>
      <c r="Z180" s="34"/>
      <c r="AA180" s="34"/>
      <c r="AB180" s="34"/>
      <c r="AC180" s="34"/>
      <c r="AD180" s="34"/>
      <c r="AE180" s="34"/>
      <c r="AR180" s="174" t="s">
        <v>216</v>
      </c>
      <c r="AT180" s="174" t="s">
        <v>366</v>
      </c>
      <c r="AU180" s="174" t="s">
        <v>85</v>
      </c>
      <c r="AY180" s="17" t="s">
        <v>215</v>
      </c>
      <c r="BE180" s="175">
        <f>IF(N180="základní",J180,0)</f>
        <v>0</v>
      </c>
      <c r="BF180" s="175">
        <f>IF(N180="snížená",J180,0)</f>
        <v>0</v>
      </c>
      <c r="BG180" s="175">
        <f>IF(N180="zákl. přenesená",J180,0)</f>
        <v>0</v>
      </c>
      <c r="BH180" s="175">
        <f>IF(N180="sníž. přenesená",J180,0)</f>
        <v>0</v>
      </c>
      <c r="BI180" s="175">
        <f>IF(N180="nulová",J180,0)</f>
        <v>0</v>
      </c>
      <c r="BJ180" s="17" t="s">
        <v>83</v>
      </c>
      <c r="BK180" s="175">
        <f>ROUND(I180*H180,2)</f>
        <v>0</v>
      </c>
      <c r="BL180" s="17" t="s">
        <v>216</v>
      </c>
      <c r="BM180" s="174" t="s">
        <v>439</v>
      </c>
    </row>
    <row r="181" spans="1:65" s="12" customFormat="1" x14ac:dyDescent="0.2">
      <c r="B181" s="181"/>
      <c r="C181" s="182"/>
      <c r="D181" s="176" t="s">
        <v>220</v>
      </c>
      <c r="E181" s="183" t="s">
        <v>35</v>
      </c>
      <c r="F181" s="184" t="s">
        <v>769</v>
      </c>
      <c r="G181" s="182"/>
      <c r="H181" s="185">
        <v>7</v>
      </c>
      <c r="I181" s="186"/>
      <c r="J181" s="182"/>
      <c r="K181" s="182"/>
      <c r="L181" s="187"/>
      <c r="M181" s="188"/>
      <c r="N181" s="189"/>
      <c r="O181" s="189"/>
      <c r="P181" s="189"/>
      <c r="Q181" s="189"/>
      <c r="R181" s="189"/>
      <c r="S181" s="189"/>
      <c r="T181" s="190"/>
      <c r="AT181" s="191" t="s">
        <v>220</v>
      </c>
      <c r="AU181" s="191" t="s">
        <v>85</v>
      </c>
      <c r="AV181" s="12" t="s">
        <v>85</v>
      </c>
      <c r="AW181" s="12" t="s">
        <v>37</v>
      </c>
      <c r="AX181" s="12" t="s">
        <v>83</v>
      </c>
      <c r="AY181" s="191" t="s">
        <v>215</v>
      </c>
    </row>
    <row r="182" spans="1:65" s="2" customFormat="1" ht="66.75" customHeight="1" x14ac:dyDescent="0.2">
      <c r="A182" s="34"/>
      <c r="B182" s="35"/>
      <c r="C182" s="208" t="s">
        <v>425</v>
      </c>
      <c r="D182" s="208" t="s">
        <v>366</v>
      </c>
      <c r="E182" s="209" t="s">
        <v>460</v>
      </c>
      <c r="F182" s="210" t="s">
        <v>461</v>
      </c>
      <c r="G182" s="211" t="s">
        <v>402</v>
      </c>
      <c r="H182" s="212">
        <v>200</v>
      </c>
      <c r="I182" s="213"/>
      <c r="J182" s="214">
        <f>ROUND(I182*H182,2)</f>
        <v>0</v>
      </c>
      <c r="K182" s="210" t="s">
        <v>213</v>
      </c>
      <c r="L182" s="39"/>
      <c r="M182" s="215" t="s">
        <v>35</v>
      </c>
      <c r="N182" s="216" t="s">
        <v>47</v>
      </c>
      <c r="O182" s="64"/>
      <c r="P182" s="172">
        <f>O182*H182</f>
        <v>0</v>
      </c>
      <c r="Q182" s="172">
        <v>0</v>
      </c>
      <c r="R182" s="172">
        <f>Q182*H182</f>
        <v>0</v>
      </c>
      <c r="S182" s="172">
        <v>0</v>
      </c>
      <c r="T182" s="173">
        <f>S182*H182</f>
        <v>0</v>
      </c>
      <c r="U182" s="34"/>
      <c r="V182" s="34"/>
      <c r="W182" s="34"/>
      <c r="X182" s="34"/>
      <c r="Y182" s="34"/>
      <c r="Z182" s="34"/>
      <c r="AA182" s="34"/>
      <c r="AB182" s="34"/>
      <c r="AC182" s="34"/>
      <c r="AD182" s="34"/>
      <c r="AE182" s="34"/>
      <c r="AR182" s="174" t="s">
        <v>216</v>
      </c>
      <c r="AT182" s="174" t="s">
        <v>366</v>
      </c>
      <c r="AU182" s="174" t="s">
        <v>85</v>
      </c>
      <c r="AY182" s="17" t="s">
        <v>215</v>
      </c>
      <c r="BE182" s="175">
        <f>IF(N182="základní",J182,0)</f>
        <v>0</v>
      </c>
      <c r="BF182" s="175">
        <f>IF(N182="snížená",J182,0)</f>
        <v>0</v>
      </c>
      <c r="BG182" s="175">
        <f>IF(N182="zákl. přenesená",J182,0)</f>
        <v>0</v>
      </c>
      <c r="BH182" s="175">
        <f>IF(N182="sníž. přenesená",J182,0)</f>
        <v>0</v>
      </c>
      <c r="BI182" s="175">
        <f>IF(N182="nulová",J182,0)</f>
        <v>0</v>
      </c>
      <c r="BJ182" s="17" t="s">
        <v>83</v>
      </c>
      <c r="BK182" s="175">
        <f>ROUND(I182*H182,2)</f>
        <v>0</v>
      </c>
      <c r="BL182" s="17" t="s">
        <v>216</v>
      </c>
      <c r="BM182" s="174" t="s">
        <v>462</v>
      </c>
    </row>
    <row r="183" spans="1:65" s="2" customFormat="1" ht="19.5" x14ac:dyDescent="0.2">
      <c r="A183" s="34"/>
      <c r="B183" s="35"/>
      <c r="C183" s="36"/>
      <c r="D183" s="176" t="s">
        <v>218</v>
      </c>
      <c r="E183" s="36"/>
      <c r="F183" s="177" t="s">
        <v>770</v>
      </c>
      <c r="G183" s="36"/>
      <c r="H183" s="36"/>
      <c r="I183" s="178"/>
      <c r="J183" s="36"/>
      <c r="K183" s="36"/>
      <c r="L183" s="39"/>
      <c r="M183" s="179"/>
      <c r="N183" s="180"/>
      <c r="O183" s="64"/>
      <c r="P183" s="64"/>
      <c r="Q183" s="64"/>
      <c r="R183" s="64"/>
      <c r="S183" s="64"/>
      <c r="T183" s="65"/>
      <c r="U183" s="34"/>
      <c r="V183" s="34"/>
      <c r="W183" s="34"/>
      <c r="X183" s="34"/>
      <c r="Y183" s="34"/>
      <c r="Z183" s="34"/>
      <c r="AA183" s="34"/>
      <c r="AB183" s="34"/>
      <c r="AC183" s="34"/>
      <c r="AD183" s="34"/>
      <c r="AE183" s="34"/>
      <c r="AT183" s="17" t="s">
        <v>218</v>
      </c>
      <c r="AU183" s="17" t="s">
        <v>85</v>
      </c>
    </row>
    <row r="184" spans="1:65" s="12" customFormat="1" x14ac:dyDescent="0.2">
      <c r="B184" s="181"/>
      <c r="C184" s="182"/>
      <c r="D184" s="176" t="s">
        <v>220</v>
      </c>
      <c r="E184" s="183" t="s">
        <v>35</v>
      </c>
      <c r="F184" s="184" t="s">
        <v>731</v>
      </c>
      <c r="G184" s="182"/>
      <c r="H184" s="185">
        <v>200</v>
      </c>
      <c r="I184" s="186"/>
      <c r="J184" s="182"/>
      <c r="K184" s="182"/>
      <c r="L184" s="187"/>
      <c r="M184" s="188"/>
      <c r="N184" s="189"/>
      <c r="O184" s="189"/>
      <c r="P184" s="189"/>
      <c r="Q184" s="189"/>
      <c r="R184" s="189"/>
      <c r="S184" s="189"/>
      <c r="T184" s="190"/>
      <c r="AT184" s="191" t="s">
        <v>220</v>
      </c>
      <c r="AU184" s="191" t="s">
        <v>85</v>
      </c>
      <c r="AV184" s="12" t="s">
        <v>85</v>
      </c>
      <c r="AW184" s="12" t="s">
        <v>37</v>
      </c>
      <c r="AX184" s="12" t="s">
        <v>83</v>
      </c>
      <c r="AY184" s="191" t="s">
        <v>215</v>
      </c>
    </row>
    <row r="185" spans="1:65" s="2" customFormat="1" ht="36" x14ac:dyDescent="0.2">
      <c r="A185" s="34"/>
      <c r="B185" s="35"/>
      <c r="C185" s="208" t="s">
        <v>430</v>
      </c>
      <c r="D185" s="208" t="s">
        <v>366</v>
      </c>
      <c r="E185" s="209" t="s">
        <v>466</v>
      </c>
      <c r="F185" s="210" t="s">
        <v>467</v>
      </c>
      <c r="G185" s="211" t="s">
        <v>347</v>
      </c>
      <c r="H185" s="212">
        <v>150</v>
      </c>
      <c r="I185" s="213"/>
      <c r="J185" s="214">
        <f>ROUND(I185*H185,2)</f>
        <v>0</v>
      </c>
      <c r="K185" s="210" t="s">
        <v>213</v>
      </c>
      <c r="L185" s="39"/>
      <c r="M185" s="215" t="s">
        <v>35</v>
      </c>
      <c r="N185" s="216" t="s">
        <v>47</v>
      </c>
      <c r="O185" s="64"/>
      <c r="P185" s="172">
        <f>O185*H185</f>
        <v>0</v>
      </c>
      <c r="Q185" s="172">
        <v>0</v>
      </c>
      <c r="R185" s="172">
        <f>Q185*H185</f>
        <v>0</v>
      </c>
      <c r="S185" s="172">
        <v>0</v>
      </c>
      <c r="T185" s="173">
        <f>S185*H185</f>
        <v>0</v>
      </c>
      <c r="U185" s="34"/>
      <c r="V185" s="34"/>
      <c r="W185" s="34"/>
      <c r="X185" s="34"/>
      <c r="Y185" s="34"/>
      <c r="Z185" s="34"/>
      <c r="AA185" s="34"/>
      <c r="AB185" s="34"/>
      <c r="AC185" s="34"/>
      <c r="AD185" s="34"/>
      <c r="AE185" s="34"/>
      <c r="AR185" s="174" t="s">
        <v>216</v>
      </c>
      <c r="AT185" s="174" t="s">
        <v>366</v>
      </c>
      <c r="AU185" s="174" t="s">
        <v>85</v>
      </c>
      <c r="AY185" s="17" t="s">
        <v>215</v>
      </c>
      <c r="BE185" s="175">
        <f>IF(N185="základní",J185,0)</f>
        <v>0</v>
      </c>
      <c r="BF185" s="175">
        <f>IF(N185="snížená",J185,0)</f>
        <v>0</v>
      </c>
      <c r="BG185" s="175">
        <f>IF(N185="zákl. přenesená",J185,0)</f>
        <v>0</v>
      </c>
      <c r="BH185" s="175">
        <f>IF(N185="sníž. přenesená",J185,0)</f>
        <v>0</v>
      </c>
      <c r="BI185" s="175">
        <f>IF(N185="nulová",J185,0)</f>
        <v>0</v>
      </c>
      <c r="BJ185" s="17" t="s">
        <v>83</v>
      </c>
      <c r="BK185" s="175">
        <f>ROUND(I185*H185,2)</f>
        <v>0</v>
      </c>
      <c r="BL185" s="17" t="s">
        <v>216</v>
      </c>
      <c r="BM185" s="174" t="s">
        <v>468</v>
      </c>
    </row>
    <row r="186" spans="1:65" s="12" customFormat="1" x14ac:dyDescent="0.2">
      <c r="B186" s="181"/>
      <c r="C186" s="182"/>
      <c r="D186" s="176" t="s">
        <v>220</v>
      </c>
      <c r="E186" s="183" t="s">
        <v>35</v>
      </c>
      <c r="F186" s="184" t="s">
        <v>469</v>
      </c>
      <c r="G186" s="182"/>
      <c r="H186" s="185">
        <v>150</v>
      </c>
      <c r="I186" s="186"/>
      <c r="J186" s="182"/>
      <c r="K186" s="182"/>
      <c r="L186" s="187"/>
      <c r="M186" s="188"/>
      <c r="N186" s="189"/>
      <c r="O186" s="189"/>
      <c r="P186" s="189"/>
      <c r="Q186" s="189"/>
      <c r="R186" s="189"/>
      <c r="S186" s="189"/>
      <c r="T186" s="190"/>
      <c r="AT186" s="191" t="s">
        <v>220</v>
      </c>
      <c r="AU186" s="191" t="s">
        <v>85</v>
      </c>
      <c r="AV186" s="12" t="s">
        <v>85</v>
      </c>
      <c r="AW186" s="12" t="s">
        <v>37</v>
      </c>
      <c r="AX186" s="12" t="s">
        <v>83</v>
      </c>
      <c r="AY186" s="191" t="s">
        <v>215</v>
      </c>
    </row>
    <row r="187" spans="1:65" s="2" customFormat="1" ht="36" x14ac:dyDescent="0.2">
      <c r="A187" s="34"/>
      <c r="B187" s="35"/>
      <c r="C187" s="208" t="s">
        <v>435</v>
      </c>
      <c r="D187" s="208" t="s">
        <v>366</v>
      </c>
      <c r="E187" s="209" t="s">
        <v>471</v>
      </c>
      <c r="F187" s="210" t="s">
        <v>472</v>
      </c>
      <c r="G187" s="211" t="s">
        <v>381</v>
      </c>
      <c r="H187" s="212">
        <v>12</v>
      </c>
      <c r="I187" s="213"/>
      <c r="J187" s="214">
        <f>ROUND(I187*H187,2)</f>
        <v>0</v>
      </c>
      <c r="K187" s="210" t="s">
        <v>213</v>
      </c>
      <c r="L187" s="39"/>
      <c r="M187" s="215" t="s">
        <v>35</v>
      </c>
      <c r="N187" s="216" t="s">
        <v>47</v>
      </c>
      <c r="O187" s="64"/>
      <c r="P187" s="172">
        <f>O187*H187</f>
        <v>0</v>
      </c>
      <c r="Q187" s="172">
        <v>0</v>
      </c>
      <c r="R187" s="172">
        <f>Q187*H187</f>
        <v>0</v>
      </c>
      <c r="S187" s="172">
        <v>0</v>
      </c>
      <c r="T187" s="173">
        <f>S187*H187</f>
        <v>0</v>
      </c>
      <c r="U187" s="34"/>
      <c r="V187" s="34"/>
      <c r="W187" s="34"/>
      <c r="X187" s="34"/>
      <c r="Y187" s="34"/>
      <c r="Z187" s="34"/>
      <c r="AA187" s="34"/>
      <c r="AB187" s="34"/>
      <c r="AC187" s="34"/>
      <c r="AD187" s="34"/>
      <c r="AE187" s="34"/>
      <c r="AR187" s="174" t="s">
        <v>216</v>
      </c>
      <c r="AT187" s="174" t="s">
        <v>366</v>
      </c>
      <c r="AU187" s="174" t="s">
        <v>85</v>
      </c>
      <c r="AY187" s="17" t="s">
        <v>215</v>
      </c>
      <c r="BE187" s="175">
        <f>IF(N187="základní",J187,0)</f>
        <v>0</v>
      </c>
      <c r="BF187" s="175">
        <f>IF(N187="snížená",J187,0)</f>
        <v>0</v>
      </c>
      <c r="BG187" s="175">
        <f>IF(N187="zákl. přenesená",J187,0)</f>
        <v>0</v>
      </c>
      <c r="BH187" s="175">
        <f>IF(N187="sníž. přenesená",J187,0)</f>
        <v>0</v>
      </c>
      <c r="BI187" s="175">
        <f>IF(N187="nulová",J187,0)</f>
        <v>0</v>
      </c>
      <c r="BJ187" s="17" t="s">
        <v>83</v>
      </c>
      <c r="BK187" s="175">
        <f>ROUND(I187*H187,2)</f>
        <v>0</v>
      </c>
      <c r="BL187" s="17" t="s">
        <v>216</v>
      </c>
      <c r="BM187" s="174" t="s">
        <v>473</v>
      </c>
    </row>
    <row r="188" spans="1:65" s="12" customFormat="1" x14ac:dyDescent="0.2">
      <c r="B188" s="181"/>
      <c r="C188" s="182"/>
      <c r="D188" s="176" t="s">
        <v>220</v>
      </c>
      <c r="E188" s="183" t="s">
        <v>35</v>
      </c>
      <c r="F188" s="184" t="s">
        <v>474</v>
      </c>
      <c r="G188" s="182"/>
      <c r="H188" s="185">
        <v>12</v>
      </c>
      <c r="I188" s="186"/>
      <c r="J188" s="182"/>
      <c r="K188" s="182"/>
      <c r="L188" s="187"/>
      <c r="M188" s="188"/>
      <c r="N188" s="189"/>
      <c r="O188" s="189"/>
      <c r="P188" s="189"/>
      <c r="Q188" s="189"/>
      <c r="R188" s="189"/>
      <c r="S188" s="189"/>
      <c r="T188" s="190"/>
      <c r="AT188" s="191" t="s">
        <v>220</v>
      </c>
      <c r="AU188" s="191" t="s">
        <v>85</v>
      </c>
      <c r="AV188" s="12" t="s">
        <v>85</v>
      </c>
      <c r="AW188" s="12" t="s">
        <v>37</v>
      </c>
      <c r="AX188" s="12" t="s">
        <v>83</v>
      </c>
      <c r="AY188" s="191" t="s">
        <v>215</v>
      </c>
    </row>
    <row r="189" spans="1:65" s="2" customFormat="1" ht="36" x14ac:dyDescent="0.2">
      <c r="A189" s="34"/>
      <c r="B189" s="35"/>
      <c r="C189" s="208" t="s">
        <v>441</v>
      </c>
      <c r="D189" s="208" t="s">
        <v>366</v>
      </c>
      <c r="E189" s="209" t="s">
        <v>476</v>
      </c>
      <c r="F189" s="210" t="s">
        <v>477</v>
      </c>
      <c r="G189" s="211" t="s">
        <v>347</v>
      </c>
      <c r="H189" s="212">
        <v>150</v>
      </c>
      <c r="I189" s="213"/>
      <c r="J189" s="214">
        <f>ROUND(I189*H189,2)</f>
        <v>0</v>
      </c>
      <c r="K189" s="210" t="s">
        <v>213</v>
      </c>
      <c r="L189" s="39"/>
      <c r="M189" s="215" t="s">
        <v>35</v>
      </c>
      <c r="N189" s="216" t="s">
        <v>47</v>
      </c>
      <c r="O189" s="64"/>
      <c r="P189" s="172">
        <f>O189*H189</f>
        <v>0</v>
      </c>
      <c r="Q189" s="172">
        <v>0</v>
      </c>
      <c r="R189" s="172">
        <f>Q189*H189</f>
        <v>0</v>
      </c>
      <c r="S189" s="172">
        <v>0</v>
      </c>
      <c r="T189" s="173">
        <f>S189*H189</f>
        <v>0</v>
      </c>
      <c r="U189" s="34"/>
      <c r="V189" s="34"/>
      <c r="W189" s="34"/>
      <c r="X189" s="34"/>
      <c r="Y189" s="34"/>
      <c r="Z189" s="34"/>
      <c r="AA189" s="34"/>
      <c r="AB189" s="34"/>
      <c r="AC189" s="34"/>
      <c r="AD189" s="34"/>
      <c r="AE189" s="34"/>
      <c r="AR189" s="174" t="s">
        <v>216</v>
      </c>
      <c r="AT189" s="174" t="s">
        <v>366</v>
      </c>
      <c r="AU189" s="174" t="s">
        <v>85</v>
      </c>
      <c r="AY189" s="17" t="s">
        <v>215</v>
      </c>
      <c r="BE189" s="175">
        <f>IF(N189="základní",J189,0)</f>
        <v>0</v>
      </c>
      <c r="BF189" s="175">
        <f>IF(N189="snížená",J189,0)</f>
        <v>0</v>
      </c>
      <c r="BG189" s="175">
        <f>IF(N189="zákl. přenesená",J189,0)</f>
        <v>0</v>
      </c>
      <c r="BH189" s="175">
        <f>IF(N189="sníž. přenesená",J189,0)</f>
        <v>0</v>
      </c>
      <c r="BI189" s="175">
        <f>IF(N189="nulová",J189,0)</f>
        <v>0</v>
      </c>
      <c r="BJ189" s="17" t="s">
        <v>83</v>
      </c>
      <c r="BK189" s="175">
        <f>ROUND(I189*H189,2)</f>
        <v>0</v>
      </c>
      <c r="BL189" s="17" t="s">
        <v>216</v>
      </c>
      <c r="BM189" s="174" t="s">
        <v>478</v>
      </c>
    </row>
    <row r="190" spans="1:65" s="12" customFormat="1" x14ac:dyDescent="0.2">
      <c r="B190" s="181"/>
      <c r="C190" s="182"/>
      <c r="D190" s="176" t="s">
        <v>220</v>
      </c>
      <c r="E190" s="183" t="s">
        <v>35</v>
      </c>
      <c r="F190" s="184" t="s">
        <v>469</v>
      </c>
      <c r="G190" s="182"/>
      <c r="H190" s="185">
        <v>150</v>
      </c>
      <c r="I190" s="186"/>
      <c r="J190" s="182"/>
      <c r="K190" s="182"/>
      <c r="L190" s="187"/>
      <c r="M190" s="188"/>
      <c r="N190" s="189"/>
      <c r="O190" s="189"/>
      <c r="P190" s="189"/>
      <c r="Q190" s="189"/>
      <c r="R190" s="189"/>
      <c r="S190" s="189"/>
      <c r="T190" s="190"/>
      <c r="AT190" s="191" t="s">
        <v>220</v>
      </c>
      <c r="AU190" s="191" t="s">
        <v>85</v>
      </c>
      <c r="AV190" s="12" t="s">
        <v>85</v>
      </c>
      <c r="AW190" s="12" t="s">
        <v>37</v>
      </c>
      <c r="AX190" s="12" t="s">
        <v>83</v>
      </c>
      <c r="AY190" s="191" t="s">
        <v>215</v>
      </c>
    </row>
    <row r="191" spans="1:65" s="2" customFormat="1" ht="24" x14ac:dyDescent="0.2">
      <c r="A191" s="34"/>
      <c r="B191" s="35"/>
      <c r="C191" s="208" t="s">
        <v>446</v>
      </c>
      <c r="D191" s="208" t="s">
        <v>366</v>
      </c>
      <c r="E191" s="209" t="s">
        <v>666</v>
      </c>
      <c r="F191" s="210" t="s">
        <v>667</v>
      </c>
      <c r="G191" s="211" t="s">
        <v>212</v>
      </c>
      <c r="H191" s="212">
        <v>29</v>
      </c>
      <c r="I191" s="213"/>
      <c r="J191" s="214">
        <f>ROUND(I191*H191,2)</f>
        <v>0</v>
      </c>
      <c r="K191" s="210" t="s">
        <v>213</v>
      </c>
      <c r="L191" s="39"/>
      <c r="M191" s="215" t="s">
        <v>35</v>
      </c>
      <c r="N191" s="216" t="s">
        <v>47</v>
      </c>
      <c r="O191" s="64"/>
      <c r="P191" s="172">
        <f>O191*H191</f>
        <v>0</v>
      </c>
      <c r="Q191" s="172">
        <v>0</v>
      </c>
      <c r="R191" s="172">
        <f>Q191*H191</f>
        <v>0</v>
      </c>
      <c r="S191" s="172">
        <v>0</v>
      </c>
      <c r="T191" s="173">
        <f>S191*H191</f>
        <v>0</v>
      </c>
      <c r="U191" s="34"/>
      <c r="V191" s="34"/>
      <c r="W191" s="34"/>
      <c r="X191" s="34"/>
      <c r="Y191" s="34"/>
      <c r="Z191" s="34"/>
      <c r="AA191" s="34"/>
      <c r="AB191" s="34"/>
      <c r="AC191" s="34"/>
      <c r="AD191" s="34"/>
      <c r="AE191" s="34"/>
      <c r="AR191" s="174" t="s">
        <v>216</v>
      </c>
      <c r="AT191" s="174" t="s">
        <v>366</v>
      </c>
      <c r="AU191" s="174" t="s">
        <v>85</v>
      </c>
      <c r="AY191" s="17" t="s">
        <v>215</v>
      </c>
      <c r="BE191" s="175">
        <f>IF(N191="základní",J191,0)</f>
        <v>0</v>
      </c>
      <c r="BF191" s="175">
        <f>IF(N191="snížená",J191,0)</f>
        <v>0</v>
      </c>
      <c r="BG191" s="175">
        <f>IF(N191="zákl. přenesená",J191,0)</f>
        <v>0</v>
      </c>
      <c r="BH191" s="175">
        <f>IF(N191="sníž. přenesená",J191,0)</f>
        <v>0</v>
      </c>
      <c r="BI191" s="175">
        <f>IF(N191="nulová",J191,0)</f>
        <v>0</v>
      </c>
      <c r="BJ191" s="17" t="s">
        <v>83</v>
      </c>
      <c r="BK191" s="175">
        <f>ROUND(I191*H191,2)</f>
        <v>0</v>
      </c>
      <c r="BL191" s="17" t="s">
        <v>216</v>
      </c>
      <c r="BM191" s="174" t="s">
        <v>771</v>
      </c>
    </row>
    <row r="192" spans="1:65" s="12" customFormat="1" x14ac:dyDescent="0.2">
      <c r="B192" s="181"/>
      <c r="C192" s="182"/>
      <c r="D192" s="176" t="s">
        <v>220</v>
      </c>
      <c r="E192" s="183" t="s">
        <v>35</v>
      </c>
      <c r="F192" s="184" t="s">
        <v>764</v>
      </c>
      <c r="G192" s="182"/>
      <c r="H192" s="185">
        <v>29</v>
      </c>
      <c r="I192" s="186"/>
      <c r="J192" s="182"/>
      <c r="K192" s="182"/>
      <c r="L192" s="187"/>
      <c r="M192" s="188"/>
      <c r="N192" s="189"/>
      <c r="O192" s="189"/>
      <c r="P192" s="189"/>
      <c r="Q192" s="189"/>
      <c r="R192" s="189"/>
      <c r="S192" s="189"/>
      <c r="T192" s="190"/>
      <c r="AT192" s="191" t="s">
        <v>220</v>
      </c>
      <c r="AU192" s="191" t="s">
        <v>85</v>
      </c>
      <c r="AV192" s="12" t="s">
        <v>85</v>
      </c>
      <c r="AW192" s="12" t="s">
        <v>37</v>
      </c>
      <c r="AX192" s="12" t="s">
        <v>83</v>
      </c>
      <c r="AY192" s="191" t="s">
        <v>215</v>
      </c>
    </row>
    <row r="193" spans="1:65" s="2" customFormat="1" ht="24" x14ac:dyDescent="0.2">
      <c r="A193" s="34"/>
      <c r="B193" s="35"/>
      <c r="C193" s="208" t="s">
        <v>450</v>
      </c>
      <c r="D193" s="208" t="s">
        <v>366</v>
      </c>
      <c r="E193" s="209" t="s">
        <v>480</v>
      </c>
      <c r="F193" s="210" t="s">
        <v>481</v>
      </c>
      <c r="G193" s="211" t="s">
        <v>353</v>
      </c>
      <c r="H193" s="212">
        <v>0.59899999999999998</v>
      </c>
      <c r="I193" s="213"/>
      <c r="J193" s="214">
        <f>ROUND(I193*H193,2)</f>
        <v>0</v>
      </c>
      <c r="K193" s="210" t="s">
        <v>213</v>
      </c>
      <c r="L193" s="39"/>
      <c r="M193" s="215" t="s">
        <v>35</v>
      </c>
      <c r="N193" s="216" t="s">
        <v>47</v>
      </c>
      <c r="O193" s="64"/>
      <c r="P193" s="172">
        <f>O193*H193</f>
        <v>0</v>
      </c>
      <c r="Q193" s="172">
        <v>0</v>
      </c>
      <c r="R193" s="172">
        <f>Q193*H193</f>
        <v>0</v>
      </c>
      <c r="S193" s="172">
        <v>0</v>
      </c>
      <c r="T193" s="173">
        <f>S193*H193</f>
        <v>0</v>
      </c>
      <c r="U193" s="34"/>
      <c r="V193" s="34"/>
      <c r="W193" s="34"/>
      <c r="X193" s="34"/>
      <c r="Y193" s="34"/>
      <c r="Z193" s="34"/>
      <c r="AA193" s="34"/>
      <c r="AB193" s="34"/>
      <c r="AC193" s="34"/>
      <c r="AD193" s="34"/>
      <c r="AE193" s="34"/>
      <c r="AR193" s="174" t="s">
        <v>216</v>
      </c>
      <c r="AT193" s="174" t="s">
        <v>366</v>
      </c>
      <c r="AU193" s="174" t="s">
        <v>85</v>
      </c>
      <c r="AY193" s="17" t="s">
        <v>215</v>
      </c>
      <c r="BE193" s="175">
        <f>IF(N193="základní",J193,0)</f>
        <v>0</v>
      </c>
      <c r="BF193" s="175">
        <f>IF(N193="snížená",J193,0)</f>
        <v>0</v>
      </c>
      <c r="BG193" s="175">
        <f>IF(N193="zákl. přenesená",J193,0)</f>
        <v>0</v>
      </c>
      <c r="BH193" s="175">
        <f>IF(N193="sníž. přenesená",J193,0)</f>
        <v>0</v>
      </c>
      <c r="BI193" s="175">
        <f>IF(N193="nulová",J193,0)</f>
        <v>0</v>
      </c>
      <c r="BJ193" s="17" t="s">
        <v>83</v>
      </c>
      <c r="BK193" s="175">
        <f>ROUND(I193*H193,2)</f>
        <v>0</v>
      </c>
      <c r="BL193" s="17" t="s">
        <v>216</v>
      </c>
      <c r="BM193" s="174" t="s">
        <v>482</v>
      </c>
    </row>
    <row r="194" spans="1:65" s="12" customFormat="1" x14ac:dyDescent="0.2">
      <c r="B194" s="181"/>
      <c r="C194" s="182"/>
      <c r="D194" s="176" t="s">
        <v>220</v>
      </c>
      <c r="E194" s="183" t="s">
        <v>35</v>
      </c>
      <c r="F194" s="184" t="s">
        <v>772</v>
      </c>
      <c r="G194" s="182"/>
      <c r="H194" s="185">
        <v>0.59899999999999998</v>
      </c>
      <c r="I194" s="186"/>
      <c r="J194" s="182"/>
      <c r="K194" s="182"/>
      <c r="L194" s="187"/>
      <c r="M194" s="188"/>
      <c r="N194" s="189"/>
      <c r="O194" s="189"/>
      <c r="P194" s="189"/>
      <c r="Q194" s="189"/>
      <c r="R194" s="189"/>
      <c r="S194" s="189"/>
      <c r="T194" s="190"/>
      <c r="AT194" s="191" t="s">
        <v>220</v>
      </c>
      <c r="AU194" s="191" t="s">
        <v>85</v>
      </c>
      <c r="AV194" s="12" t="s">
        <v>85</v>
      </c>
      <c r="AW194" s="12" t="s">
        <v>37</v>
      </c>
      <c r="AX194" s="12" t="s">
        <v>83</v>
      </c>
      <c r="AY194" s="191" t="s">
        <v>215</v>
      </c>
    </row>
    <row r="195" spans="1:65" s="2" customFormat="1" ht="24" x14ac:dyDescent="0.2">
      <c r="A195" s="34"/>
      <c r="B195" s="35"/>
      <c r="C195" s="208" t="s">
        <v>455</v>
      </c>
      <c r="D195" s="208" t="s">
        <v>366</v>
      </c>
      <c r="E195" s="209" t="s">
        <v>485</v>
      </c>
      <c r="F195" s="210" t="s">
        <v>486</v>
      </c>
      <c r="G195" s="211" t="s">
        <v>353</v>
      </c>
      <c r="H195" s="212">
        <v>11.115</v>
      </c>
      <c r="I195" s="213"/>
      <c r="J195" s="214">
        <f>ROUND(I195*H195,2)</f>
        <v>0</v>
      </c>
      <c r="K195" s="210" t="s">
        <v>213</v>
      </c>
      <c r="L195" s="39"/>
      <c r="M195" s="215" t="s">
        <v>35</v>
      </c>
      <c r="N195" s="216" t="s">
        <v>47</v>
      </c>
      <c r="O195" s="64"/>
      <c r="P195" s="172">
        <f>O195*H195</f>
        <v>0</v>
      </c>
      <c r="Q195" s="172">
        <v>0</v>
      </c>
      <c r="R195" s="172">
        <f>Q195*H195</f>
        <v>0</v>
      </c>
      <c r="S195" s="172">
        <v>0</v>
      </c>
      <c r="T195" s="173">
        <f>S195*H195</f>
        <v>0</v>
      </c>
      <c r="U195" s="34"/>
      <c r="V195" s="34"/>
      <c r="W195" s="34"/>
      <c r="X195" s="34"/>
      <c r="Y195" s="34"/>
      <c r="Z195" s="34"/>
      <c r="AA195" s="34"/>
      <c r="AB195" s="34"/>
      <c r="AC195" s="34"/>
      <c r="AD195" s="34"/>
      <c r="AE195" s="34"/>
      <c r="AR195" s="174" t="s">
        <v>216</v>
      </c>
      <c r="AT195" s="174" t="s">
        <v>366</v>
      </c>
      <c r="AU195" s="174" t="s">
        <v>85</v>
      </c>
      <c r="AY195" s="17" t="s">
        <v>215</v>
      </c>
      <c r="BE195" s="175">
        <f>IF(N195="základní",J195,0)</f>
        <v>0</v>
      </c>
      <c r="BF195" s="175">
        <f>IF(N195="snížená",J195,0)</f>
        <v>0</v>
      </c>
      <c r="BG195" s="175">
        <f>IF(N195="zákl. přenesená",J195,0)</f>
        <v>0</v>
      </c>
      <c r="BH195" s="175">
        <f>IF(N195="sníž. přenesená",J195,0)</f>
        <v>0</v>
      </c>
      <c r="BI195" s="175">
        <f>IF(N195="nulová",J195,0)</f>
        <v>0</v>
      </c>
      <c r="BJ195" s="17" t="s">
        <v>83</v>
      </c>
      <c r="BK195" s="175">
        <f>ROUND(I195*H195,2)</f>
        <v>0</v>
      </c>
      <c r="BL195" s="17" t="s">
        <v>216</v>
      </c>
      <c r="BM195" s="174" t="s">
        <v>487</v>
      </c>
    </row>
    <row r="196" spans="1:65" s="2" customFormat="1" ht="19.5" x14ac:dyDescent="0.2">
      <c r="A196" s="34"/>
      <c r="B196" s="35"/>
      <c r="C196" s="36"/>
      <c r="D196" s="176" t="s">
        <v>218</v>
      </c>
      <c r="E196" s="36"/>
      <c r="F196" s="177" t="s">
        <v>488</v>
      </c>
      <c r="G196" s="36"/>
      <c r="H196" s="36"/>
      <c r="I196" s="178"/>
      <c r="J196" s="36"/>
      <c r="K196" s="36"/>
      <c r="L196" s="39"/>
      <c r="M196" s="179"/>
      <c r="N196" s="180"/>
      <c r="O196" s="64"/>
      <c r="P196" s="64"/>
      <c r="Q196" s="64"/>
      <c r="R196" s="64"/>
      <c r="S196" s="64"/>
      <c r="T196" s="65"/>
      <c r="U196" s="34"/>
      <c r="V196" s="34"/>
      <c r="W196" s="34"/>
      <c r="X196" s="34"/>
      <c r="Y196" s="34"/>
      <c r="Z196" s="34"/>
      <c r="AA196" s="34"/>
      <c r="AB196" s="34"/>
      <c r="AC196" s="34"/>
      <c r="AD196" s="34"/>
      <c r="AE196" s="34"/>
      <c r="AT196" s="17" t="s">
        <v>218</v>
      </c>
      <c r="AU196" s="17" t="s">
        <v>85</v>
      </c>
    </row>
    <row r="197" spans="1:65" s="12" customFormat="1" x14ac:dyDescent="0.2">
      <c r="B197" s="181"/>
      <c r="C197" s="182"/>
      <c r="D197" s="176" t="s">
        <v>220</v>
      </c>
      <c r="E197" s="183" t="s">
        <v>35</v>
      </c>
      <c r="F197" s="184" t="s">
        <v>773</v>
      </c>
      <c r="G197" s="182"/>
      <c r="H197" s="185">
        <v>11.115</v>
      </c>
      <c r="I197" s="186"/>
      <c r="J197" s="182"/>
      <c r="K197" s="182"/>
      <c r="L197" s="187"/>
      <c r="M197" s="188"/>
      <c r="N197" s="189"/>
      <c r="O197" s="189"/>
      <c r="P197" s="189"/>
      <c r="Q197" s="189"/>
      <c r="R197" s="189"/>
      <c r="S197" s="189"/>
      <c r="T197" s="190"/>
      <c r="AT197" s="191" t="s">
        <v>220</v>
      </c>
      <c r="AU197" s="191" t="s">
        <v>85</v>
      </c>
      <c r="AV197" s="12" t="s">
        <v>85</v>
      </c>
      <c r="AW197" s="12" t="s">
        <v>37</v>
      </c>
      <c r="AX197" s="12" t="s">
        <v>83</v>
      </c>
      <c r="AY197" s="191" t="s">
        <v>215</v>
      </c>
    </row>
    <row r="198" spans="1:65" s="13" customFormat="1" ht="25.9" customHeight="1" x14ac:dyDescent="0.2">
      <c r="B198" s="192"/>
      <c r="C198" s="193"/>
      <c r="D198" s="194" t="s">
        <v>75</v>
      </c>
      <c r="E198" s="195" t="s">
        <v>490</v>
      </c>
      <c r="F198" s="195" t="s">
        <v>491</v>
      </c>
      <c r="G198" s="193"/>
      <c r="H198" s="193"/>
      <c r="I198" s="196"/>
      <c r="J198" s="197">
        <f>BK198</f>
        <v>0</v>
      </c>
      <c r="K198" s="193"/>
      <c r="L198" s="198"/>
      <c r="M198" s="199"/>
      <c r="N198" s="200"/>
      <c r="O198" s="200"/>
      <c r="P198" s="201">
        <f>SUM(P199:P252)</f>
        <v>0</v>
      </c>
      <c r="Q198" s="200"/>
      <c r="R198" s="201">
        <f>SUM(R199:R252)</f>
        <v>0</v>
      </c>
      <c r="S198" s="200"/>
      <c r="T198" s="202">
        <f>SUM(T199:T252)</f>
        <v>0</v>
      </c>
      <c r="AR198" s="203" t="s">
        <v>216</v>
      </c>
      <c r="AT198" s="204" t="s">
        <v>75</v>
      </c>
      <c r="AU198" s="204" t="s">
        <v>76</v>
      </c>
      <c r="AY198" s="203" t="s">
        <v>215</v>
      </c>
      <c r="BK198" s="205">
        <f>SUM(BK199:BK252)</f>
        <v>0</v>
      </c>
    </row>
    <row r="199" spans="1:65" s="2" customFormat="1" ht="16.5" customHeight="1" x14ac:dyDescent="0.2">
      <c r="A199" s="34"/>
      <c r="B199" s="35"/>
      <c r="C199" s="208" t="s">
        <v>459</v>
      </c>
      <c r="D199" s="208" t="s">
        <v>366</v>
      </c>
      <c r="E199" s="209" t="s">
        <v>493</v>
      </c>
      <c r="F199" s="210" t="s">
        <v>494</v>
      </c>
      <c r="G199" s="211" t="s">
        <v>212</v>
      </c>
      <c r="H199" s="212">
        <v>1</v>
      </c>
      <c r="I199" s="213"/>
      <c r="J199" s="214">
        <f t="shared" ref="J199:J209" si="0">ROUND(I199*H199,2)</f>
        <v>0</v>
      </c>
      <c r="K199" s="210" t="s">
        <v>213</v>
      </c>
      <c r="L199" s="39"/>
      <c r="M199" s="215" t="s">
        <v>35</v>
      </c>
      <c r="N199" s="216" t="s">
        <v>47</v>
      </c>
      <c r="O199" s="64"/>
      <c r="P199" s="172">
        <f t="shared" ref="P199:P209" si="1">O199*H199</f>
        <v>0</v>
      </c>
      <c r="Q199" s="172">
        <v>0</v>
      </c>
      <c r="R199" s="172">
        <f t="shared" ref="R199:R209" si="2">Q199*H199</f>
        <v>0</v>
      </c>
      <c r="S199" s="172">
        <v>0</v>
      </c>
      <c r="T199" s="173">
        <f t="shared" ref="T199:T209" si="3">S199*H199</f>
        <v>0</v>
      </c>
      <c r="U199" s="34"/>
      <c r="V199" s="34"/>
      <c r="W199" s="34"/>
      <c r="X199" s="34"/>
      <c r="Y199" s="34"/>
      <c r="Z199" s="34"/>
      <c r="AA199" s="34"/>
      <c r="AB199" s="34"/>
      <c r="AC199" s="34"/>
      <c r="AD199" s="34"/>
      <c r="AE199" s="34"/>
      <c r="AR199" s="174" t="s">
        <v>369</v>
      </c>
      <c r="AT199" s="174" t="s">
        <v>366</v>
      </c>
      <c r="AU199" s="174" t="s">
        <v>83</v>
      </c>
      <c r="AY199" s="17" t="s">
        <v>215</v>
      </c>
      <c r="BE199" s="175">
        <f t="shared" ref="BE199:BE209" si="4">IF(N199="základní",J199,0)</f>
        <v>0</v>
      </c>
      <c r="BF199" s="175">
        <f t="shared" ref="BF199:BF209" si="5">IF(N199="snížená",J199,0)</f>
        <v>0</v>
      </c>
      <c r="BG199" s="175">
        <f t="shared" ref="BG199:BG209" si="6">IF(N199="zákl. přenesená",J199,0)</f>
        <v>0</v>
      </c>
      <c r="BH199" s="175">
        <f t="shared" ref="BH199:BH209" si="7">IF(N199="sníž. přenesená",J199,0)</f>
        <v>0</v>
      </c>
      <c r="BI199" s="175">
        <f t="shared" ref="BI199:BI209" si="8">IF(N199="nulová",J199,0)</f>
        <v>0</v>
      </c>
      <c r="BJ199" s="17" t="s">
        <v>83</v>
      </c>
      <c r="BK199" s="175">
        <f t="shared" ref="BK199:BK209" si="9">ROUND(I199*H199,2)</f>
        <v>0</v>
      </c>
      <c r="BL199" s="17" t="s">
        <v>369</v>
      </c>
      <c r="BM199" s="174" t="s">
        <v>495</v>
      </c>
    </row>
    <row r="200" spans="1:65" s="2" customFormat="1" ht="24" x14ac:dyDescent="0.2">
      <c r="A200" s="34"/>
      <c r="B200" s="35"/>
      <c r="C200" s="208" t="s">
        <v>465</v>
      </c>
      <c r="D200" s="208" t="s">
        <v>366</v>
      </c>
      <c r="E200" s="209" t="s">
        <v>497</v>
      </c>
      <c r="F200" s="210" t="s">
        <v>498</v>
      </c>
      <c r="G200" s="211" t="s">
        <v>212</v>
      </c>
      <c r="H200" s="212">
        <v>1</v>
      </c>
      <c r="I200" s="213"/>
      <c r="J200" s="214">
        <f t="shared" si="0"/>
        <v>0</v>
      </c>
      <c r="K200" s="210" t="s">
        <v>213</v>
      </c>
      <c r="L200" s="39"/>
      <c r="M200" s="215" t="s">
        <v>35</v>
      </c>
      <c r="N200" s="216" t="s">
        <v>47</v>
      </c>
      <c r="O200" s="64"/>
      <c r="P200" s="172">
        <f t="shared" si="1"/>
        <v>0</v>
      </c>
      <c r="Q200" s="172">
        <v>0</v>
      </c>
      <c r="R200" s="172">
        <f t="shared" si="2"/>
        <v>0</v>
      </c>
      <c r="S200" s="172">
        <v>0</v>
      </c>
      <c r="T200" s="173">
        <f t="shared" si="3"/>
        <v>0</v>
      </c>
      <c r="U200" s="34"/>
      <c r="V200" s="34"/>
      <c r="W200" s="34"/>
      <c r="X200" s="34"/>
      <c r="Y200" s="34"/>
      <c r="Z200" s="34"/>
      <c r="AA200" s="34"/>
      <c r="AB200" s="34"/>
      <c r="AC200" s="34"/>
      <c r="AD200" s="34"/>
      <c r="AE200" s="34"/>
      <c r="AR200" s="174" t="s">
        <v>369</v>
      </c>
      <c r="AT200" s="174" t="s">
        <v>366</v>
      </c>
      <c r="AU200" s="174" t="s">
        <v>83</v>
      </c>
      <c r="AY200" s="17" t="s">
        <v>215</v>
      </c>
      <c r="BE200" s="175">
        <f t="shared" si="4"/>
        <v>0</v>
      </c>
      <c r="BF200" s="175">
        <f t="shared" si="5"/>
        <v>0</v>
      </c>
      <c r="BG200" s="175">
        <f t="shared" si="6"/>
        <v>0</v>
      </c>
      <c r="BH200" s="175">
        <f t="shared" si="7"/>
        <v>0</v>
      </c>
      <c r="BI200" s="175">
        <f t="shared" si="8"/>
        <v>0</v>
      </c>
      <c r="BJ200" s="17" t="s">
        <v>83</v>
      </c>
      <c r="BK200" s="175">
        <f t="shared" si="9"/>
        <v>0</v>
      </c>
      <c r="BL200" s="17" t="s">
        <v>369</v>
      </c>
      <c r="BM200" s="174" t="s">
        <v>499</v>
      </c>
    </row>
    <row r="201" spans="1:65" s="2" customFormat="1" ht="16.5" customHeight="1" x14ac:dyDescent="0.2">
      <c r="A201" s="34"/>
      <c r="B201" s="35"/>
      <c r="C201" s="208" t="s">
        <v>470</v>
      </c>
      <c r="D201" s="208" t="s">
        <v>366</v>
      </c>
      <c r="E201" s="209" t="s">
        <v>501</v>
      </c>
      <c r="F201" s="210" t="s">
        <v>502</v>
      </c>
      <c r="G201" s="211" t="s">
        <v>212</v>
      </c>
      <c r="H201" s="212">
        <v>1</v>
      </c>
      <c r="I201" s="213"/>
      <c r="J201" s="214">
        <f t="shared" si="0"/>
        <v>0</v>
      </c>
      <c r="K201" s="210" t="s">
        <v>213</v>
      </c>
      <c r="L201" s="39"/>
      <c r="M201" s="215" t="s">
        <v>35</v>
      </c>
      <c r="N201" s="216" t="s">
        <v>47</v>
      </c>
      <c r="O201" s="64"/>
      <c r="P201" s="172">
        <f t="shared" si="1"/>
        <v>0</v>
      </c>
      <c r="Q201" s="172">
        <v>0</v>
      </c>
      <c r="R201" s="172">
        <f t="shared" si="2"/>
        <v>0</v>
      </c>
      <c r="S201" s="172">
        <v>0</v>
      </c>
      <c r="T201" s="173">
        <f t="shared" si="3"/>
        <v>0</v>
      </c>
      <c r="U201" s="34"/>
      <c r="V201" s="34"/>
      <c r="W201" s="34"/>
      <c r="X201" s="34"/>
      <c r="Y201" s="34"/>
      <c r="Z201" s="34"/>
      <c r="AA201" s="34"/>
      <c r="AB201" s="34"/>
      <c r="AC201" s="34"/>
      <c r="AD201" s="34"/>
      <c r="AE201" s="34"/>
      <c r="AR201" s="174" t="s">
        <v>369</v>
      </c>
      <c r="AT201" s="174" t="s">
        <v>366</v>
      </c>
      <c r="AU201" s="174" t="s">
        <v>83</v>
      </c>
      <c r="AY201" s="17" t="s">
        <v>215</v>
      </c>
      <c r="BE201" s="175">
        <f t="shared" si="4"/>
        <v>0</v>
      </c>
      <c r="BF201" s="175">
        <f t="shared" si="5"/>
        <v>0</v>
      </c>
      <c r="BG201" s="175">
        <f t="shared" si="6"/>
        <v>0</v>
      </c>
      <c r="BH201" s="175">
        <f t="shared" si="7"/>
        <v>0</v>
      </c>
      <c r="BI201" s="175">
        <f t="shared" si="8"/>
        <v>0</v>
      </c>
      <c r="BJ201" s="17" t="s">
        <v>83</v>
      </c>
      <c r="BK201" s="175">
        <f t="shared" si="9"/>
        <v>0</v>
      </c>
      <c r="BL201" s="17" t="s">
        <v>369</v>
      </c>
      <c r="BM201" s="174" t="s">
        <v>503</v>
      </c>
    </row>
    <row r="202" spans="1:65" s="2" customFormat="1" ht="16.5" customHeight="1" x14ac:dyDescent="0.2">
      <c r="A202" s="34"/>
      <c r="B202" s="35"/>
      <c r="C202" s="208" t="s">
        <v>475</v>
      </c>
      <c r="D202" s="208" t="s">
        <v>366</v>
      </c>
      <c r="E202" s="209" t="s">
        <v>505</v>
      </c>
      <c r="F202" s="210" t="s">
        <v>506</v>
      </c>
      <c r="G202" s="211" t="s">
        <v>212</v>
      </c>
      <c r="H202" s="212">
        <v>1</v>
      </c>
      <c r="I202" s="213"/>
      <c r="J202" s="214">
        <f t="shared" si="0"/>
        <v>0</v>
      </c>
      <c r="K202" s="210" t="s">
        <v>213</v>
      </c>
      <c r="L202" s="39"/>
      <c r="M202" s="215" t="s">
        <v>35</v>
      </c>
      <c r="N202" s="216" t="s">
        <v>47</v>
      </c>
      <c r="O202" s="64"/>
      <c r="P202" s="172">
        <f t="shared" si="1"/>
        <v>0</v>
      </c>
      <c r="Q202" s="172">
        <v>0</v>
      </c>
      <c r="R202" s="172">
        <f t="shared" si="2"/>
        <v>0</v>
      </c>
      <c r="S202" s="172">
        <v>0</v>
      </c>
      <c r="T202" s="173">
        <f t="shared" si="3"/>
        <v>0</v>
      </c>
      <c r="U202" s="34"/>
      <c r="V202" s="34"/>
      <c r="W202" s="34"/>
      <c r="X202" s="34"/>
      <c r="Y202" s="34"/>
      <c r="Z202" s="34"/>
      <c r="AA202" s="34"/>
      <c r="AB202" s="34"/>
      <c r="AC202" s="34"/>
      <c r="AD202" s="34"/>
      <c r="AE202" s="34"/>
      <c r="AR202" s="174" t="s">
        <v>369</v>
      </c>
      <c r="AT202" s="174" t="s">
        <v>366</v>
      </c>
      <c r="AU202" s="174" t="s">
        <v>83</v>
      </c>
      <c r="AY202" s="17" t="s">
        <v>215</v>
      </c>
      <c r="BE202" s="175">
        <f t="shared" si="4"/>
        <v>0</v>
      </c>
      <c r="BF202" s="175">
        <f t="shared" si="5"/>
        <v>0</v>
      </c>
      <c r="BG202" s="175">
        <f t="shared" si="6"/>
        <v>0</v>
      </c>
      <c r="BH202" s="175">
        <f t="shared" si="7"/>
        <v>0</v>
      </c>
      <c r="BI202" s="175">
        <f t="shared" si="8"/>
        <v>0</v>
      </c>
      <c r="BJ202" s="17" t="s">
        <v>83</v>
      </c>
      <c r="BK202" s="175">
        <f t="shared" si="9"/>
        <v>0</v>
      </c>
      <c r="BL202" s="17" t="s">
        <v>369</v>
      </c>
      <c r="BM202" s="174" t="s">
        <v>507</v>
      </c>
    </row>
    <row r="203" spans="1:65" s="2" customFormat="1" ht="16.5" customHeight="1" x14ac:dyDescent="0.2">
      <c r="A203" s="34"/>
      <c r="B203" s="35"/>
      <c r="C203" s="208" t="s">
        <v>479</v>
      </c>
      <c r="D203" s="208" t="s">
        <v>366</v>
      </c>
      <c r="E203" s="209" t="s">
        <v>509</v>
      </c>
      <c r="F203" s="210" t="s">
        <v>510</v>
      </c>
      <c r="G203" s="211" t="s">
        <v>212</v>
      </c>
      <c r="H203" s="212">
        <v>1</v>
      </c>
      <c r="I203" s="213"/>
      <c r="J203" s="214">
        <f t="shared" si="0"/>
        <v>0</v>
      </c>
      <c r="K203" s="210" t="s">
        <v>213</v>
      </c>
      <c r="L203" s="39"/>
      <c r="M203" s="215" t="s">
        <v>35</v>
      </c>
      <c r="N203" s="216" t="s">
        <v>47</v>
      </c>
      <c r="O203" s="64"/>
      <c r="P203" s="172">
        <f t="shared" si="1"/>
        <v>0</v>
      </c>
      <c r="Q203" s="172">
        <v>0</v>
      </c>
      <c r="R203" s="172">
        <f t="shared" si="2"/>
        <v>0</v>
      </c>
      <c r="S203" s="172">
        <v>0</v>
      </c>
      <c r="T203" s="173">
        <f t="shared" si="3"/>
        <v>0</v>
      </c>
      <c r="U203" s="34"/>
      <c r="V203" s="34"/>
      <c r="W203" s="34"/>
      <c r="X203" s="34"/>
      <c r="Y203" s="34"/>
      <c r="Z203" s="34"/>
      <c r="AA203" s="34"/>
      <c r="AB203" s="34"/>
      <c r="AC203" s="34"/>
      <c r="AD203" s="34"/>
      <c r="AE203" s="34"/>
      <c r="AR203" s="174" t="s">
        <v>369</v>
      </c>
      <c r="AT203" s="174" t="s">
        <v>366</v>
      </c>
      <c r="AU203" s="174" t="s">
        <v>83</v>
      </c>
      <c r="AY203" s="17" t="s">
        <v>215</v>
      </c>
      <c r="BE203" s="175">
        <f t="shared" si="4"/>
        <v>0</v>
      </c>
      <c r="BF203" s="175">
        <f t="shared" si="5"/>
        <v>0</v>
      </c>
      <c r="BG203" s="175">
        <f t="shared" si="6"/>
        <v>0</v>
      </c>
      <c r="BH203" s="175">
        <f t="shared" si="7"/>
        <v>0</v>
      </c>
      <c r="BI203" s="175">
        <f t="shared" si="8"/>
        <v>0</v>
      </c>
      <c r="BJ203" s="17" t="s">
        <v>83</v>
      </c>
      <c r="BK203" s="175">
        <f t="shared" si="9"/>
        <v>0</v>
      </c>
      <c r="BL203" s="17" t="s">
        <v>369</v>
      </c>
      <c r="BM203" s="174" t="s">
        <v>511</v>
      </c>
    </row>
    <row r="204" spans="1:65" s="2" customFormat="1" ht="16.5" customHeight="1" x14ac:dyDescent="0.2">
      <c r="A204" s="34"/>
      <c r="B204" s="35"/>
      <c r="C204" s="208" t="s">
        <v>484</v>
      </c>
      <c r="D204" s="208" t="s">
        <v>366</v>
      </c>
      <c r="E204" s="209" t="s">
        <v>513</v>
      </c>
      <c r="F204" s="210" t="s">
        <v>514</v>
      </c>
      <c r="G204" s="211" t="s">
        <v>212</v>
      </c>
      <c r="H204" s="212">
        <v>1</v>
      </c>
      <c r="I204" s="213"/>
      <c r="J204" s="214">
        <f t="shared" si="0"/>
        <v>0</v>
      </c>
      <c r="K204" s="210" t="s">
        <v>213</v>
      </c>
      <c r="L204" s="39"/>
      <c r="M204" s="215" t="s">
        <v>35</v>
      </c>
      <c r="N204" s="216" t="s">
        <v>47</v>
      </c>
      <c r="O204" s="64"/>
      <c r="P204" s="172">
        <f t="shared" si="1"/>
        <v>0</v>
      </c>
      <c r="Q204" s="172">
        <v>0</v>
      </c>
      <c r="R204" s="172">
        <f t="shared" si="2"/>
        <v>0</v>
      </c>
      <c r="S204" s="172">
        <v>0</v>
      </c>
      <c r="T204" s="173">
        <f t="shared" si="3"/>
        <v>0</v>
      </c>
      <c r="U204" s="34"/>
      <c r="V204" s="34"/>
      <c r="W204" s="34"/>
      <c r="X204" s="34"/>
      <c r="Y204" s="34"/>
      <c r="Z204" s="34"/>
      <c r="AA204" s="34"/>
      <c r="AB204" s="34"/>
      <c r="AC204" s="34"/>
      <c r="AD204" s="34"/>
      <c r="AE204" s="34"/>
      <c r="AR204" s="174" t="s">
        <v>369</v>
      </c>
      <c r="AT204" s="174" t="s">
        <v>366</v>
      </c>
      <c r="AU204" s="174" t="s">
        <v>83</v>
      </c>
      <c r="AY204" s="17" t="s">
        <v>215</v>
      </c>
      <c r="BE204" s="175">
        <f t="shared" si="4"/>
        <v>0</v>
      </c>
      <c r="BF204" s="175">
        <f t="shared" si="5"/>
        <v>0</v>
      </c>
      <c r="BG204" s="175">
        <f t="shared" si="6"/>
        <v>0</v>
      </c>
      <c r="BH204" s="175">
        <f t="shared" si="7"/>
        <v>0</v>
      </c>
      <c r="BI204" s="175">
        <f t="shared" si="8"/>
        <v>0</v>
      </c>
      <c r="BJ204" s="17" t="s">
        <v>83</v>
      </c>
      <c r="BK204" s="175">
        <f t="shared" si="9"/>
        <v>0</v>
      </c>
      <c r="BL204" s="17" t="s">
        <v>369</v>
      </c>
      <c r="BM204" s="174" t="s">
        <v>515</v>
      </c>
    </row>
    <row r="205" spans="1:65" s="2" customFormat="1" ht="16.5" customHeight="1" x14ac:dyDescent="0.2">
      <c r="A205" s="34"/>
      <c r="B205" s="35"/>
      <c r="C205" s="208" t="s">
        <v>492</v>
      </c>
      <c r="D205" s="208" t="s">
        <v>366</v>
      </c>
      <c r="E205" s="209" t="s">
        <v>517</v>
      </c>
      <c r="F205" s="210" t="s">
        <v>518</v>
      </c>
      <c r="G205" s="211" t="s">
        <v>212</v>
      </c>
      <c r="H205" s="212">
        <v>1</v>
      </c>
      <c r="I205" s="213"/>
      <c r="J205" s="214">
        <f t="shared" si="0"/>
        <v>0</v>
      </c>
      <c r="K205" s="210" t="s">
        <v>213</v>
      </c>
      <c r="L205" s="39"/>
      <c r="M205" s="215" t="s">
        <v>35</v>
      </c>
      <c r="N205" s="216" t="s">
        <v>47</v>
      </c>
      <c r="O205" s="64"/>
      <c r="P205" s="172">
        <f t="shared" si="1"/>
        <v>0</v>
      </c>
      <c r="Q205" s="172">
        <v>0</v>
      </c>
      <c r="R205" s="172">
        <f t="shared" si="2"/>
        <v>0</v>
      </c>
      <c r="S205" s="172">
        <v>0</v>
      </c>
      <c r="T205" s="173">
        <f t="shared" si="3"/>
        <v>0</v>
      </c>
      <c r="U205" s="34"/>
      <c r="V205" s="34"/>
      <c r="W205" s="34"/>
      <c r="X205" s="34"/>
      <c r="Y205" s="34"/>
      <c r="Z205" s="34"/>
      <c r="AA205" s="34"/>
      <c r="AB205" s="34"/>
      <c r="AC205" s="34"/>
      <c r="AD205" s="34"/>
      <c r="AE205" s="34"/>
      <c r="AR205" s="174" t="s">
        <v>369</v>
      </c>
      <c r="AT205" s="174" t="s">
        <v>366</v>
      </c>
      <c r="AU205" s="174" t="s">
        <v>83</v>
      </c>
      <c r="AY205" s="17" t="s">
        <v>215</v>
      </c>
      <c r="BE205" s="175">
        <f t="shared" si="4"/>
        <v>0</v>
      </c>
      <c r="BF205" s="175">
        <f t="shared" si="5"/>
        <v>0</v>
      </c>
      <c r="BG205" s="175">
        <f t="shared" si="6"/>
        <v>0</v>
      </c>
      <c r="BH205" s="175">
        <f t="shared" si="7"/>
        <v>0</v>
      </c>
      <c r="BI205" s="175">
        <f t="shared" si="8"/>
        <v>0</v>
      </c>
      <c r="BJ205" s="17" t="s">
        <v>83</v>
      </c>
      <c r="BK205" s="175">
        <f t="shared" si="9"/>
        <v>0</v>
      </c>
      <c r="BL205" s="17" t="s">
        <v>369</v>
      </c>
      <c r="BM205" s="174" t="s">
        <v>519</v>
      </c>
    </row>
    <row r="206" spans="1:65" s="2" customFormat="1" ht="16.5" customHeight="1" x14ac:dyDescent="0.2">
      <c r="A206" s="34"/>
      <c r="B206" s="35"/>
      <c r="C206" s="208" t="s">
        <v>496</v>
      </c>
      <c r="D206" s="208" t="s">
        <v>366</v>
      </c>
      <c r="E206" s="209" t="s">
        <v>521</v>
      </c>
      <c r="F206" s="210" t="s">
        <v>522</v>
      </c>
      <c r="G206" s="211" t="s">
        <v>212</v>
      </c>
      <c r="H206" s="212">
        <v>1</v>
      </c>
      <c r="I206" s="213"/>
      <c r="J206" s="214">
        <f t="shared" si="0"/>
        <v>0</v>
      </c>
      <c r="K206" s="210" t="s">
        <v>213</v>
      </c>
      <c r="L206" s="39"/>
      <c r="M206" s="215" t="s">
        <v>35</v>
      </c>
      <c r="N206" s="216" t="s">
        <v>47</v>
      </c>
      <c r="O206" s="64"/>
      <c r="P206" s="172">
        <f t="shared" si="1"/>
        <v>0</v>
      </c>
      <c r="Q206" s="172">
        <v>0</v>
      </c>
      <c r="R206" s="172">
        <f t="shared" si="2"/>
        <v>0</v>
      </c>
      <c r="S206" s="172">
        <v>0</v>
      </c>
      <c r="T206" s="173">
        <f t="shared" si="3"/>
        <v>0</v>
      </c>
      <c r="U206" s="34"/>
      <c r="V206" s="34"/>
      <c r="W206" s="34"/>
      <c r="X206" s="34"/>
      <c r="Y206" s="34"/>
      <c r="Z206" s="34"/>
      <c r="AA206" s="34"/>
      <c r="AB206" s="34"/>
      <c r="AC206" s="34"/>
      <c r="AD206" s="34"/>
      <c r="AE206" s="34"/>
      <c r="AR206" s="174" t="s">
        <v>369</v>
      </c>
      <c r="AT206" s="174" t="s">
        <v>366</v>
      </c>
      <c r="AU206" s="174" t="s">
        <v>83</v>
      </c>
      <c r="AY206" s="17" t="s">
        <v>215</v>
      </c>
      <c r="BE206" s="175">
        <f t="shared" si="4"/>
        <v>0</v>
      </c>
      <c r="BF206" s="175">
        <f t="shared" si="5"/>
        <v>0</v>
      </c>
      <c r="BG206" s="175">
        <f t="shared" si="6"/>
        <v>0</v>
      </c>
      <c r="BH206" s="175">
        <f t="shared" si="7"/>
        <v>0</v>
      </c>
      <c r="BI206" s="175">
        <f t="shared" si="8"/>
        <v>0</v>
      </c>
      <c r="BJ206" s="17" t="s">
        <v>83</v>
      </c>
      <c r="BK206" s="175">
        <f t="shared" si="9"/>
        <v>0</v>
      </c>
      <c r="BL206" s="17" t="s">
        <v>369</v>
      </c>
      <c r="BM206" s="174" t="s">
        <v>523</v>
      </c>
    </row>
    <row r="207" spans="1:65" s="2" customFormat="1" ht="16.5" customHeight="1" x14ac:dyDescent="0.2">
      <c r="A207" s="34"/>
      <c r="B207" s="35"/>
      <c r="C207" s="208" t="s">
        <v>500</v>
      </c>
      <c r="D207" s="208" t="s">
        <v>366</v>
      </c>
      <c r="E207" s="209" t="s">
        <v>525</v>
      </c>
      <c r="F207" s="210" t="s">
        <v>526</v>
      </c>
      <c r="G207" s="211" t="s">
        <v>212</v>
      </c>
      <c r="H207" s="212">
        <v>1</v>
      </c>
      <c r="I207" s="213"/>
      <c r="J207" s="214">
        <f t="shared" si="0"/>
        <v>0</v>
      </c>
      <c r="K207" s="210" t="s">
        <v>213</v>
      </c>
      <c r="L207" s="39"/>
      <c r="M207" s="215" t="s">
        <v>35</v>
      </c>
      <c r="N207" s="216" t="s">
        <v>47</v>
      </c>
      <c r="O207" s="64"/>
      <c r="P207" s="172">
        <f t="shared" si="1"/>
        <v>0</v>
      </c>
      <c r="Q207" s="172">
        <v>0</v>
      </c>
      <c r="R207" s="172">
        <f t="shared" si="2"/>
        <v>0</v>
      </c>
      <c r="S207" s="172">
        <v>0</v>
      </c>
      <c r="T207" s="173">
        <f t="shared" si="3"/>
        <v>0</v>
      </c>
      <c r="U207" s="34"/>
      <c r="V207" s="34"/>
      <c r="W207" s="34"/>
      <c r="X207" s="34"/>
      <c r="Y207" s="34"/>
      <c r="Z207" s="34"/>
      <c r="AA207" s="34"/>
      <c r="AB207" s="34"/>
      <c r="AC207" s="34"/>
      <c r="AD207" s="34"/>
      <c r="AE207" s="34"/>
      <c r="AR207" s="174" t="s">
        <v>369</v>
      </c>
      <c r="AT207" s="174" t="s">
        <v>366</v>
      </c>
      <c r="AU207" s="174" t="s">
        <v>83</v>
      </c>
      <c r="AY207" s="17" t="s">
        <v>215</v>
      </c>
      <c r="BE207" s="175">
        <f t="shared" si="4"/>
        <v>0</v>
      </c>
      <c r="BF207" s="175">
        <f t="shared" si="5"/>
        <v>0</v>
      </c>
      <c r="BG207" s="175">
        <f t="shared" si="6"/>
        <v>0</v>
      </c>
      <c r="BH207" s="175">
        <f t="shared" si="7"/>
        <v>0</v>
      </c>
      <c r="BI207" s="175">
        <f t="shared" si="8"/>
        <v>0</v>
      </c>
      <c r="BJ207" s="17" t="s">
        <v>83</v>
      </c>
      <c r="BK207" s="175">
        <f t="shared" si="9"/>
        <v>0</v>
      </c>
      <c r="BL207" s="17" t="s">
        <v>369</v>
      </c>
      <c r="BM207" s="174" t="s">
        <v>527</v>
      </c>
    </row>
    <row r="208" spans="1:65" s="2" customFormat="1" ht="16.5" customHeight="1" x14ac:dyDescent="0.2">
      <c r="A208" s="34"/>
      <c r="B208" s="35"/>
      <c r="C208" s="208" t="s">
        <v>504</v>
      </c>
      <c r="D208" s="208" t="s">
        <v>366</v>
      </c>
      <c r="E208" s="209" t="s">
        <v>529</v>
      </c>
      <c r="F208" s="210" t="s">
        <v>530</v>
      </c>
      <c r="G208" s="211" t="s">
        <v>212</v>
      </c>
      <c r="H208" s="212">
        <v>1</v>
      </c>
      <c r="I208" s="213"/>
      <c r="J208" s="214">
        <f t="shared" si="0"/>
        <v>0</v>
      </c>
      <c r="K208" s="210" t="s">
        <v>213</v>
      </c>
      <c r="L208" s="39"/>
      <c r="M208" s="215" t="s">
        <v>35</v>
      </c>
      <c r="N208" s="216" t="s">
        <v>47</v>
      </c>
      <c r="O208" s="64"/>
      <c r="P208" s="172">
        <f t="shared" si="1"/>
        <v>0</v>
      </c>
      <c r="Q208" s="172">
        <v>0</v>
      </c>
      <c r="R208" s="172">
        <f t="shared" si="2"/>
        <v>0</v>
      </c>
      <c r="S208" s="172">
        <v>0</v>
      </c>
      <c r="T208" s="173">
        <f t="shared" si="3"/>
        <v>0</v>
      </c>
      <c r="U208" s="34"/>
      <c r="V208" s="34"/>
      <c r="W208" s="34"/>
      <c r="X208" s="34"/>
      <c r="Y208" s="34"/>
      <c r="Z208" s="34"/>
      <c r="AA208" s="34"/>
      <c r="AB208" s="34"/>
      <c r="AC208" s="34"/>
      <c r="AD208" s="34"/>
      <c r="AE208" s="34"/>
      <c r="AR208" s="174" t="s">
        <v>369</v>
      </c>
      <c r="AT208" s="174" t="s">
        <v>366</v>
      </c>
      <c r="AU208" s="174" t="s">
        <v>83</v>
      </c>
      <c r="AY208" s="17" t="s">
        <v>215</v>
      </c>
      <c r="BE208" s="175">
        <f t="shared" si="4"/>
        <v>0</v>
      </c>
      <c r="BF208" s="175">
        <f t="shared" si="5"/>
        <v>0</v>
      </c>
      <c r="BG208" s="175">
        <f t="shared" si="6"/>
        <v>0</v>
      </c>
      <c r="BH208" s="175">
        <f t="shared" si="7"/>
        <v>0</v>
      </c>
      <c r="BI208" s="175">
        <f t="shared" si="8"/>
        <v>0</v>
      </c>
      <c r="BJ208" s="17" t="s">
        <v>83</v>
      </c>
      <c r="BK208" s="175">
        <f t="shared" si="9"/>
        <v>0</v>
      </c>
      <c r="BL208" s="17" t="s">
        <v>369</v>
      </c>
      <c r="BM208" s="174" t="s">
        <v>531</v>
      </c>
    </row>
    <row r="209" spans="1:65" s="2" customFormat="1" ht="48" x14ac:dyDescent="0.2">
      <c r="A209" s="34"/>
      <c r="B209" s="35"/>
      <c r="C209" s="208" t="s">
        <v>508</v>
      </c>
      <c r="D209" s="208" t="s">
        <v>366</v>
      </c>
      <c r="E209" s="209" t="s">
        <v>672</v>
      </c>
      <c r="F209" s="210" t="s">
        <v>673</v>
      </c>
      <c r="G209" s="211" t="s">
        <v>212</v>
      </c>
      <c r="H209" s="212">
        <v>1</v>
      </c>
      <c r="I209" s="213"/>
      <c r="J209" s="214">
        <f t="shared" si="0"/>
        <v>0</v>
      </c>
      <c r="K209" s="210" t="s">
        <v>213</v>
      </c>
      <c r="L209" s="39"/>
      <c r="M209" s="215" t="s">
        <v>35</v>
      </c>
      <c r="N209" s="216" t="s">
        <v>47</v>
      </c>
      <c r="O209" s="64"/>
      <c r="P209" s="172">
        <f t="shared" si="1"/>
        <v>0</v>
      </c>
      <c r="Q209" s="172">
        <v>0</v>
      </c>
      <c r="R209" s="172">
        <f t="shared" si="2"/>
        <v>0</v>
      </c>
      <c r="S209" s="172">
        <v>0</v>
      </c>
      <c r="T209" s="173">
        <f t="shared" si="3"/>
        <v>0</v>
      </c>
      <c r="U209" s="34"/>
      <c r="V209" s="34"/>
      <c r="W209" s="34"/>
      <c r="X209" s="34"/>
      <c r="Y209" s="34"/>
      <c r="Z209" s="34"/>
      <c r="AA209" s="34"/>
      <c r="AB209" s="34"/>
      <c r="AC209" s="34"/>
      <c r="AD209" s="34"/>
      <c r="AE209" s="34"/>
      <c r="AR209" s="174" t="s">
        <v>216</v>
      </c>
      <c r="AT209" s="174" t="s">
        <v>366</v>
      </c>
      <c r="AU209" s="174" t="s">
        <v>83</v>
      </c>
      <c r="AY209" s="17" t="s">
        <v>215</v>
      </c>
      <c r="BE209" s="175">
        <f t="shared" si="4"/>
        <v>0</v>
      </c>
      <c r="BF209" s="175">
        <f t="shared" si="5"/>
        <v>0</v>
      </c>
      <c r="BG209" s="175">
        <f t="shared" si="6"/>
        <v>0</v>
      </c>
      <c r="BH209" s="175">
        <f t="shared" si="7"/>
        <v>0</v>
      </c>
      <c r="BI209" s="175">
        <f t="shared" si="8"/>
        <v>0</v>
      </c>
      <c r="BJ209" s="17" t="s">
        <v>83</v>
      </c>
      <c r="BK209" s="175">
        <f t="shared" si="9"/>
        <v>0</v>
      </c>
      <c r="BL209" s="17" t="s">
        <v>216</v>
      </c>
      <c r="BM209" s="174" t="s">
        <v>674</v>
      </c>
    </row>
    <row r="210" spans="1:65" s="12" customFormat="1" x14ac:dyDescent="0.2">
      <c r="B210" s="181"/>
      <c r="C210" s="182"/>
      <c r="D210" s="176" t="s">
        <v>220</v>
      </c>
      <c r="E210" s="183" t="s">
        <v>35</v>
      </c>
      <c r="F210" s="184" t="s">
        <v>271</v>
      </c>
      <c r="G210" s="182"/>
      <c r="H210" s="185">
        <v>1</v>
      </c>
      <c r="I210" s="186"/>
      <c r="J210" s="182"/>
      <c r="K210" s="182"/>
      <c r="L210" s="187"/>
      <c r="M210" s="188"/>
      <c r="N210" s="189"/>
      <c r="O210" s="189"/>
      <c r="P210" s="189"/>
      <c r="Q210" s="189"/>
      <c r="R210" s="189"/>
      <c r="S210" s="189"/>
      <c r="T210" s="190"/>
      <c r="AT210" s="191" t="s">
        <v>220</v>
      </c>
      <c r="AU210" s="191" t="s">
        <v>83</v>
      </c>
      <c r="AV210" s="12" t="s">
        <v>85</v>
      </c>
      <c r="AW210" s="12" t="s">
        <v>37</v>
      </c>
      <c r="AX210" s="12" t="s">
        <v>83</v>
      </c>
      <c r="AY210" s="191" t="s">
        <v>215</v>
      </c>
    </row>
    <row r="211" spans="1:65" s="2" customFormat="1" ht="36" x14ac:dyDescent="0.2">
      <c r="A211" s="34"/>
      <c r="B211" s="35"/>
      <c r="C211" s="208" t="s">
        <v>512</v>
      </c>
      <c r="D211" s="208" t="s">
        <v>366</v>
      </c>
      <c r="E211" s="209" t="s">
        <v>735</v>
      </c>
      <c r="F211" s="210" t="s">
        <v>736</v>
      </c>
      <c r="G211" s="211" t="s">
        <v>212</v>
      </c>
      <c r="H211" s="212">
        <v>1</v>
      </c>
      <c r="I211" s="213"/>
      <c r="J211" s="214">
        <f>ROUND(I211*H211,2)</f>
        <v>0</v>
      </c>
      <c r="K211" s="210" t="s">
        <v>213</v>
      </c>
      <c r="L211" s="39"/>
      <c r="M211" s="215" t="s">
        <v>35</v>
      </c>
      <c r="N211" s="216" t="s">
        <v>47</v>
      </c>
      <c r="O211" s="64"/>
      <c r="P211" s="172">
        <f>O211*H211</f>
        <v>0</v>
      </c>
      <c r="Q211" s="172">
        <v>0</v>
      </c>
      <c r="R211" s="172">
        <f>Q211*H211</f>
        <v>0</v>
      </c>
      <c r="S211" s="172">
        <v>0</v>
      </c>
      <c r="T211" s="173">
        <f>S211*H211</f>
        <v>0</v>
      </c>
      <c r="U211" s="34"/>
      <c r="V211" s="34"/>
      <c r="W211" s="34"/>
      <c r="X211" s="34"/>
      <c r="Y211" s="34"/>
      <c r="Z211" s="34"/>
      <c r="AA211" s="34"/>
      <c r="AB211" s="34"/>
      <c r="AC211" s="34"/>
      <c r="AD211" s="34"/>
      <c r="AE211" s="34"/>
      <c r="AR211" s="174" t="s">
        <v>369</v>
      </c>
      <c r="AT211" s="174" t="s">
        <v>366</v>
      </c>
      <c r="AU211" s="174" t="s">
        <v>83</v>
      </c>
      <c r="AY211" s="17" t="s">
        <v>215</v>
      </c>
      <c r="BE211" s="175">
        <f>IF(N211="základní",J211,0)</f>
        <v>0</v>
      </c>
      <c r="BF211" s="175">
        <f>IF(N211="snížená",J211,0)</f>
        <v>0</v>
      </c>
      <c r="BG211" s="175">
        <f>IF(N211="zákl. přenesená",J211,0)</f>
        <v>0</v>
      </c>
      <c r="BH211" s="175">
        <f>IF(N211="sníž. přenesená",J211,0)</f>
        <v>0</v>
      </c>
      <c r="BI211" s="175">
        <f>IF(N211="nulová",J211,0)</f>
        <v>0</v>
      </c>
      <c r="BJ211" s="17" t="s">
        <v>83</v>
      </c>
      <c r="BK211" s="175">
        <f>ROUND(I211*H211,2)</f>
        <v>0</v>
      </c>
      <c r="BL211" s="17" t="s">
        <v>369</v>
      </c>
      <c r="BM211" s="174" t="s">
        <v>737</v>
      </c>
    </row>
    <row r="212" spans="1:65" s="2" customFormat="1" ht="19.5" x14ac:dyDescent="0.2">
      <c r="A212" s="34"/>
      <c r="B212" s="35"/>
      <c r="C212" s="36"/>
      <c r="D212" s="176" t="s">
        <v>218</v>
      </c>
      <c r="E212" s="36"/>
      <c r="F212" s="177" t="s">
        <v>738</v>
      </c>
      <c r="G212" s="36"/>
      <c r="H212" s="36"/>
      <c r="I212" s="178"/>
      <c r="J212" s="36"/>
      <c r="K212" s="36"/>
      <c r="L212" s="39"/>
      <c r="M212" s="179"/>
      <c r="N212" s="180"/>
      <c r="O212" s="64"/>
      <c r="P212" s="64"/>
      <c r="Q212" s="64"/>
      <c r="R212" s="64"/>
      <c r="S212" s="64"/>
      <c r="T212" s="65"/>
      <c r="U212" s="34"/>
      <c r="V212" s="34"/>
      <c r="W212" s="34"/>
      <c r="X212" s="34"/>
      <c r="Y212" s="34"/>
      <c r="Z212" s="34"/>
      <c r="AA212" s="34"/>
      <c r="AB212" s="34"/>
      <c r="AC212" s="34"/>
      <c r="AD212" s="34"/>
      <c r="AE212" s="34"/>
      <c r="AT212" s="17" t="s">
        <v>218</v>
      </c>
      <c r="AU212" s="17" t="s">
        <v>83</v>
      </c>
    </row>
    <row r="213" spans="1:65" s="12" customFormat="1" x14ac:dyDescent="0.2">
      <c r="B213" s="181"/>
      <c r="C213" s="182"/>
      <c r="D213" s="176" t="s">
        <v>220</v>
      </c>
      <c r="E213" s="183" t="s">
        <v>35</v>
      </c>
      <c r="F213" s="184" t="s">
        <v>271</v>
      </c>
      <c r="G213" s="182"/>
      <c r="H213" s="185">
        <v>1</v>
      </c>
      <c r="I213" s="186"/>
      <c r="J213" s="182"/>
      <c r="K213" s="182"/>
      <c r="L213" s="187"/>
      <c r="M213" s="188"/>
      <c r="N213" s="189"/>
      <c r="O213" s="189"/>
      <c r="P213" s="189"/>
      <c r="Q213" s="189"/>
      <c r="R213" s="189"/>
      <c r="S213" s="189"/>
      <c r="T213" s="190"/>
      <c r="AT213" s="191" t="s">
        <v>220</v>
      </c>
      <c r="AU213" s="191" t="s">
        <v>83</v>
      </c>
      <c r="AV213" s="12" t="s">
        <v>85</v>
      </c>
      <c r="AW213" s="12" t="s">
        <v>37</v>
      </c>
      <c r="AX213" s="12" t="s">
        <v>83</v>
      </c>
      <c r="AY213" s="191" t="s">
        <v>215</v>
      </c>
    </row>
    <row r="214" spans="1:65" s="2" customFormat="1" ht="66.75" customHeight="1" x14ac:dyDescent="0.2">
      <c r="A214" s="34"/>
      <c r="B214" s="35"/>
      <c r="C214" s="208" t="s">
        <v>516</v>
      </c>
      <c r="D214" s="208" t="s">
        <v>366</v>
      </c>
      <c r="E214" s="209" t="s">
        <v>739</v>
      </c>
      <c r="F214" s="210" t="s">
        <v>740</v>
      </c>
      <c r="G214" s="211" t="s">
        <v>212</v>
      </c>
      <c r="H214" s="212">
        <v>1</v>
      </c>
      <c r="I214" s="213"/>
      <c r="J214" s="214">
        <f>ROUND(I214*H214,2)</f>
        <v>0</v>
      </c>
      <c r="K214" s="210" t="s">
        <v>213</v>
      </c>
      <c r="L214" s="39"/>
      <c r="M214" s="215" t="s">
        <v>35</v>
      </c>
      <c r="N214" s="216" t="s">
        <v>47</v>
      </c>
      <c r="O214" s="64"/>
      <c r="P214" s="172">
        <f>O214*H214</f>
        <v>0</v>
      </c>
      <c r="Q214" s="172">
        <v>0</v>
      </c>
      <c r="R214" s="172">
        <f>Q214*H214</f>
        <v>0</v>
      </c>
      <c r="S214" s="172">
        <v>0</v>
      </c>
      <c r="T214" s="173">
        <f>S214*H214</f>
        <v>0</v>
      </c>
      <c r="U214" s="34"/>
      <c r="V214" s="34"/>
      <c r="W214" s="34"/>
      <c r="X214" s="34"/>
      <c r="Y214" s="34"/>
      <c r="Z214" s="34"/>
      <c r="AA214" s="34"/>
      <c r="AB214" s="34"/>
      <c r="AC214" s="34"/>
      <c r="AD214" s="34"/>
      <c r="AE214" s="34"/>
      <c r="AR214" s="174" t="s">
        <v>369</v>
      </c>
      <c r="AT214" s="174" t="s">
        <v>366</v>
      </c>
      <c r="AU214" s="174" t="s">
        <v>83</v>
      </c>
      <c r="AY214" s="17" t="s">
        <v>215</v>
      </c>
      <c r="BE214" s="175">
        <f>IF(N214="základní",J214,0)</f>
        <v>0</v>
      </c>
      <c r="BF214" s="175">
        <f>IF(N214="snížená",J214,0)</f>
        <v>0</v>
      </c>
      <c r="BG214" s="175">
        <f>IF(N214="zákl. přenesená",J214,0)</f>
        <v>0</v>
      </c>
      <c r="BH214" s="175">
        <f>IF(N214="sníž. přenesená",J214,0)</f>
        <v>0</v>
      </c>
      <c r="BI214" s="175">
        <f>IF(N214="nulová",J214,0)</f>
        <v>0</v>
      </c>
      <c r="BJ214" s="17" t="s">
        <v>83</v>
      </c>
      <c r="BK214" s="175">
        <f>ROUND(I214*H214,2)</f>
        <v>0</v>
      </c>
      <c r="BL214" s="17" t="s">
        <v>369</v>
      </c>
      <c r="BM214" s="174" t="s">
        <v>741</v>
      </c>
    </row>
    <row r="215" spans="1:65" s="12" customFormat="1" x14ac:dyDescent="0.2">
      <c r="B215" s="181"/>
      <c r="C215" s="182"/>
      <c r="D215" s="176" t="s">
        <v>220</v>
      </c>
      <c r="E215" s="183" t="s">
        <v>35</v>
      </c>
      <c r="F215" s="184" t="s">
        <v>271</v>
      </c>
      <c r="G215" s="182"/>
      <c r="H215" s="185">
        <v>1</v>
      </c>
      <c r="I215" s="186"/>
      <c r="J215" s="182"/>
      <c r="K215" s="182"/>
      <c r="L215" s="187"/>
      <c r="M215" s="188"/>
      <c r="N215" s="189"/>
      <c r="O215" s="189"/>
      <c r="P215" s="189"/>
      <c r="Q215" s="189"/>
      <c r="R215" s="189"/>
      <c r="S215" s="189"/>
      <c r="T215" s="190"/>
      <c r="AT215" s="191" t="s">
        <v>220</v>
      </c>
      <c r="AU215" s="191" t="s">
        <v>83</v>
      </c>
      <c r="AV215" s="12" t="s">
        <v>85</v>
      </c>
      <c r="AW215" s="12" t="s">
        <v>37</v>
      </c>
      <c r="AX215" s="12" t="s">
        <v>83</v>
      </c>
      <c r="AY215" s="191" t="s">
        <v>215</v>
      </c>
    </row>
    <row r="216" spans="1:65" s="2" customFormat="1" ht="33" customHeight="1" x14ac:dyDescent="0.2">
      <c r="A216" s="34"/>
      <c r="B216" s="35"/>
      <c r="C216" s="208" t="s">
        <v>520</v>
      </c>
      <c r="D216" s="208" t="s">
        <v>366</v>
      </c>
      <c r="E216" s="209" t="s">
        <v>675</v>
      </c>
      <c r="F216" s="210" t="s">
        <v>676</v>
      </c>
      <c r="G216" s="211" t="s">
        <v>212</v>
      </c>
      <c r="H216" s="212">
        <v>1</v>
      </c>
      <c r="I216" s="213"/>
      <c r="J216" s="214">
        <f>ROUND(I216*H216,2)</f>
        <v>0</v>
      </c>
      <c r="K216" s="210" t="s">
        <v>213</v>
      </c>
      <c r="L216" s="39"/>
      <c r="M216" s="215" t="s">
        <v>35</v>
      </c>
      <c r="N216" s="216" t="s">
        <v>47</v>
      </c>
      <c r="O216" s="64"/>
      <c r="P216" s="172">
        <f>O216*H216</f>
        <v>0</v>
      </c>
      <c r="Q216" s="172">
        <v>0</v>
      </c>
      <c r="R216" s="172">
        <f>Q216*H216</f>
        <v>0</v>
      </c>
      <c r="S216" s="172">
        <v>0</v>
      </c>
      <c r="T216" s="173">
        <f>S216*H216</f>
        <v>0</v>
      </c>
      <c r="U216" s="34"/>
      <c r="V216" s="34"/>
      <c r="W216" s="34"/>
      <c r="X216" s="34"/>
      <c r="Y216" s="34"/>
      <c r="Z216" s="34"/>
      <c r="AA216" s="34"/>
      <c r="AB216" s="34"/>
      <c r="AC216" s="34"/>
      <c r="AD216" s="34"/>
      <c r="AE216" s="34"/>
      <c r="AR216" s="174" t="s">
        <v>369</v>
      </c>
      <c r="AT216" s="174" t="s">
        <v>366</v>
      </c>
      <c r="AU216" s="174" t="s">
        <v>83</v>
      </c>
      <c r="AY216" s="17" t="s">
        <v>215</v>
      </c>
      <c r="BE216" s="175">
        <f>IF(N216="základní",J216,0)</f>
        <v>0</v>
      </c>
      <c r="BF216" s="175">
        <f>IF(N216="snížená",J216,0)</f>
        <v>0</v>
      </c>
      <c r="BG216" s="175">
        <f>IF(N216="zákl. přenesená",J216,0)</f>
        <v>0</v>
      </c>
      <c r="BH216" s="175">
        <f>IF(N216="sníž. přenesená",J216,0)</f>
        <v>0</v>
      </c>
      <c r="BI216" s="175">
        <f>IF(N216="nulová",J216,0)</f>
        <v>0</v>
      </c>
      <c r="BJ216" s="17" t="s">
        <v>83</v>
      </c>
      <c r="BK216" s="175">
        <f>ROUND(I216*H216,2)</f>
        <v>0</v>
      </c>
      <c r="BL216" s="17" t="s">
        <v>369</v>
      </c>
      <c r="BM216" s="174" t="s">
        <v>742</v>
      </c>
    </row>
    <row r="217" spans="1:65" s="12" customFormat="1" x14ac:dyDescent="0.2">
      <c r="B217" s="181"/>
      <c r="C217" s="182"/>
      <c r="D217" s="176" t="s">
        <v>220</v>
      </c>
      <c r="E217" s="183" t="s">
        <v>35</v>
      </c>
      <c r="F217" s="184" t="s">
        <v>271</v>
      </c>
      <c r="G217" s="182"/>
      <c r="H217" s="185">
        <v>1</v>
      </c>
      <c r="I217" s="186"/>
      <c r="J217" s="182"/>
      <c r="K217" s="182"/>
      <c r="L217" s="187"/>
      <c r="M217" s="188"/>
      <c r="N217" s="189"/>
      <c r="O217" s="189"/>
      <c r="P217" s="189"/>
      <c r="Q217" s="189"/>
      <c r="R217" s="189"/>
      <c r="S217" s="189"/>
      <c r="T217" s="190"/>
      <c r="AT217" s="191" t="s">
        <v>220</v>
      </c>
      <c r="AU217" s="191" t="s">
        <v>83</v>
      </c>
      <c r="AV217" s="12" t="s">
        <v>85</v>
      </c>
      <c r="AW217" s="12" t="s">
        <v>37</v>
      </c>
      <c r="AX217" s="12" t="s">
        <v>83</v>
      </c>
      <c r="AY217" s="191" t="s">
        <v>215</v>
      </c>
    </row>
    <row r="218" spans="1:65" s="2" customFormat="1" ht="16.5" customHeight="1" x14ac:dyDescent="0.2">
      <c r="A218" s="34"/>
      <c r="B218" s="35"/>
      <c r="C218" s="208" t="s">
        <v>524</v>
      </c>
      <c r="D218" s="208" t="s">
        <v>366</v>
      </c>
      <c r="E218" s="209" t="s">
        <v>678</v>
      </c>
      <c r="F218" s="210" t="s">
        <v>679</v>
      </c>
      <c r="G218" s="211" t="s">
        <v>212</v>
      </c>
      <c r="H218" s="212">
        <v>1</v>
      </c>
      <c r="I218" s="213"/>
      <c r="J218" s="214">
        <f>ROUND(I218*H218,2)</f>
        <v>0</v>
      </c>
      <c r="K218" s="210" t="s">
        <v>213</v>
      </c>
      <c r="L218" s="39"/>
      <c r="M218" s="215" t="s">
        <v>35</v>
      </c>
      <c r="N218" s="216" t="s">
        <v>47</v>
      </c>
      <c r="O218" s="64"/>
      <c r="P218" s="172">
        <f>O218*H218</f>
        <v>0</v>
      </c>
      <c r="Q218" s="172">
        <v>0</v>
      </c>
      <c r="R218" s="172">
        <f>Q218*H218</f>
        <v>0</v>
      </c>
      <c r="S218" s="172">
        <v>0</v>
      </c>
      <c r="T218" s="173">
        <f>S218*H218</f>
        <v>0</v>
      </c>
      <c r="U218" s="34"/>
      <c r="V218" s="34"/>
      <c r="W218" s="34"/>
      <c r="X218" s="34"/>
      <c r="Y218" s="34"/>
      <c r="Z218" s="34"/>
      <c r="AA218" s="34"/>
      <c r="AB218" s="34"/>
      <c r="AC218" s="34"/>
      <c r="AD218" s="34"/>
      <c r="AE218" s="34"/>
      <c r="AR218" s="174" t="s">
        <v>369</v>
      </c>
      <c r="AT218" s="174" t="s">
        <v>366</v>
      </c>
      <c r="AU218" s="174" t="s">
        <v>83</v>
      </c>
      <c r="AY218" s="17" t="s">
        <v>215</v>
      </c>
      <c r="BE218" s="175">
        <f>IF(N218="základní",J218,0)</f>
        <v>0</v>
      </c>
      <c r="BF218" s="175">
        <f>IF(N218="snížená",J218,0)</f>
        <v>0</v>
      </c>
      <c r="BG218" s="175">
        <f>IF(N218="zákl. přenesená",J218,0)</f>
        <v>0</v>
      </c>
      <c r="BH218" s="175">
        <f>IF(N218="sníž. přenesená",J218,0)</f>
        <v>0</v>
      </c>
      <c r="BI218" s="175">
        <f>IF(N218="nulová",J218,0)</f>
        <v>0</v>
      </c>
      <c r="BJ218" s="17" t="s">
        <v>83</v>
      </c>
      <c r="BK218" s="175">
        <f>ROUND(I218*H218,2)</f>
        <v>0</v>
      </c>
      <c r="BL218" s="17" t="s">
        <v>369</v>
      </c>
      <c r="BM218" s="174" t="s">
        <v>743</v>
      </c>
    </row>
    <row r="219" spans="1:65" s="12" customFormat="1" x14ac:dyDescent="0.2">
      <c r="B219" s="181"/>
      <c r="C219" s="182"/>
      <c r="D219" s="176" t="s">
        <v>220</v>
      </c>
      <c r="E219" s="183" t="s">
        <v>35</v>
      </c>
      <c r="F219" s="184" t="s">
        <v>271</v>
      </c>
      <c r="G219" s="182"/>
      <c r="H219" s="185">
        <v>1</v>
      </c>
      <c r="I219" s="186"/>
      <c r="J219" s="182"/>
      <c r="K219" s="182"/>
      <c r="L219" s="187"/>
      <c r="M219" s="188"/>
      <c r="N219" s="189"/>
      <c r="O219" s="189"/>
      <c r="P219" s="189"/>
      <c r="Q219" s="189"/>
      <c r="R219" s="189"/>
      <c r="S219" s="189"/>
      <c r="T219" s="190"/>
      <c r="AT219" s="191" t="s">
        <v>220</v>
      </c>
      <c r="AU219" s="191" t="s">
        <v>83</v>
      </c>
      <c r="AV219" s="12" t="s">
        <v>85</v>
      </c>
      <c r="AW219" s="12" t="s">
        <v>37</v>
      </c>
      <c r="AX219" s="12" t="s">
        <v>83</v>
      </c>
      <c r="AY219" s="191" t="s">
        <v>215</v>
      </c>
    </row>
    <row r="220" spans="1:65" s="2" customFormat="1" ht="60" x14ac:dyDescent="0.2">
      <c r="A220" s="34"/>
      <c r="B220" s="35"/>
      <c r="C220" s="208" t="s">
        <v>528</v>
      </c>
      <c r="D220" s="208" t="s">
        <v>366</v>
      </c>
      <c r="E220" s="209" t="s">
        <v>561</v>
      </c>
      <c r="F220" s="210" t="s">
        <v>562</v>
      </c>
      <c r="G220" s="211" t="s">
        <v>353</v>
      </c>
      <c r="H220" s="212">
        <v>99</v>
      </c>
      <c r="I220" s="213"/>
      <c r="J220" s="214">
        <f>ROUND(I220*H220,2)</f>
        <v>0</v>
      </c>
      <c r="K220" s="210" t="s">
        <v>213</v>
      </c>
      <c r="L220" s="39"/>
      <c r="M220" s="215" t="s">
        <v>35</v>
      </c>
      <c r="N220" s="216" t="s">
        <v>47</v>
      </c>
      <c r="O220" s="64"/>
      <c r="P220" s="172">
        <f>O220*H220</f>
        <v>0</v>
      </c>
      <c r="Q220" s="172">
        <v>0</v>
      </c>
      <c r="R220" s="172">
        <f>Q220*H220</f>
        <v>0</v>
      </c>
      <c r="S220" s="172">
        <v>0</v>
      </c>
      <c r="T220" s="173">
        <f>S220*H220</f>
        <v>0</v>
      </c>
      <c r="U220" s="34"/>
      <c r="V220" s="34"/>
      <c r="W220" s="34"/>
      <c r="X220" s="34"/>
      <c r="Y220" s="34"/>
      <c r="Z220" s="34"/>
      <c r="AA220" s="34"/>
      <c r="AB220" s="34"/>
      <c r="AC220" s="34"/>
      <c r="AD220" s="34"/>
      <c r="AE220" s="34"/>
      <c r="AR220" s="174" t="s">
        <v>369</v>
      </c>
      <c r="AT220" s="174" t="s">
        <v>366</v>
      </c>
      <c r="AU220" s="174" t="s">
        <v>83</v>
      </c>
      <c r="AY220" s="17" t="s">
        <v>215</v>
      </c>
      <c r="BE220" s="175">
        <f>IF(N220="základní",J220,0)</f>
        <v>0</v>
      </c>
      <c r="BF220" s="175">
        <f>IF(N220="snížená",J220,0)</f>
        <v>0</v>
      </c>
      <c r="BG220" s="175">
        <f>IF(N220="zákl. přenesená",J220,0)</f>
        <v>0</v>
      </c>
      <c r="BH220" s="175">
        <f>IF(N220="sníž. přenesená",J220,0)</f>
        <v>0</v>
      </c>
      <c r="BI220" s="175">
        <f>IF(N220="nulová",J220,0)</f>
        <v>0</v>
      </c>
      <c r="BJ220" s="17" t="s">
        <v>83</v>
      </c>
      <c r="BK220" s="175">
        <f>ROUND(I220*H220,2)</f>
        <v>0</v>
      </c>
      <c r="BL220" s="17" t="s">
        <v>369</v>
      </c>
      <c r="BM220" s="174" t="s">
        <v>563</v>
      </c>
    </row>
    <row r="221" spans="1:65" s="2" customFormat="1" ht="19.5" x14ac:dyDescent="0.2">
      <c r="A221" s="34"/>
      <c r="B221" s="35"/>
      <c r="C221" s="36"/>
      <c r="D221" s="176" t="s">
        <v>218</v>
      </c>
      <c r="E221" s="36"/>
      <c r="F221" s="177" t="s">
        <v>564</v>
      </c>
      <c r="G221" s="36"/>
      <c r="H221" s="36"/>
      <c r="I221" s="178"/>
      <c r="J221" s="36"/>
      <c r="K221" s="36"/>
      <c r="L221" s="39"/>
      <c r="M221" s="179"/>
      <c r="N221" s="180"/>
      <c r="O221" s="64"/>
      <c r="P221" s="64"/>
      <c r="Q221" s="64"/>
      <c r="R221" s="64"/>
      <c r="S221" s="64"/>
      <c r="T221" s="65"/>
      <c r="U221" s="34"/>
      <c r="V221" s="34"/>
      <c r="W221" s="34"/>
      <c r="X221" s="34"/>
      <c r="Y221" s="34"/>
      <c r="Z221" s="34"/>
      <c r="AA221" s="34"/>
      <c r="AB221" s="34"/>
      <c r="AC221" s="34"/>
      <c r="AD221" s="34"/>
      <c r="AE221" s="34"/>
      <c r="AT221" s="17" t="s">
        <v>218</v>
      </c>
      <c r="AU221" s="17" t="s">
        <v>83</v>
      </c>
    </row>
    <row r="222" spans="1:65" s="12" customFormat="1" x14ac:dyDescent="0.2">
      <c r="B222" s="181"/>
      <c r="C222" s="182"/>
      <c r="D222" s="176" t="s">
        <v>220</v>
      </c>
      <c r="E222" s="183" t="s">
        <v>35</v>
      </c>
      <c r="F222" s="184" t="s">
        <v>565</v>
      </c>
      <c r="G222" s="182"/>
      <c r="H222" s="185">
        <v>99</v>
      </c>
      <c r="I222" s="186"/>
      <c r="J222" s="182"/>
      <c r="K222" s="182"/>
      <c r="L222" s="187"/>
      <c r="M222" s="188"/>
      <c r="N222" s="189"/>
      <c r="O222" s="189"/>
      <c r="P222" s="189"/>
      <c r="Q222" s="189"/>
      <c r="R222" s="189"/>
      <c r="S222" s="189"/>
      <c r="T222" s="190"/>
      <c r="AT222" s="191" t="s">
        <v>220</v>
      </c>
      <c r="AU222" s="191" t="s">
        <v>83</v>
      </c>
      <c r="AV222" s="12" t="s">
        <v>85</v>
      </c>
      <c r="AW222" s="12" t="s">
        <v>37</v>
      </c>
      <c r="AX222" s="12" t="s">
        <v>83</v>
      </c>
      <c r="AY222" s="191" t="s">
        <v>215</v>
      </c>
    </row>
    <row r="223" spans="1:65" s="2" customFormat="1" ht="66.75" customHeight="1" x14ac:dyDescent="0.2">
      <c r="A223" s="34"/>
      <c r="B223" s="35"/>
      <c r="C223" s="208" t="s">
        <v>532</v>
      </c>
      <c r="D223" s="208" t="s">
        <v>366</v>
      </c>
      <c r="E223" s="209" t="s">
        <v>567</v>
      </c>
      <c r="F223" s="210" t="s">
        <v>568</v>
      </c>
      <c r="G223" s="211" t="s">
        <v>353</v>
      </c>
      <c r="H223" s="212">
        <v>8.8870000000000005</v>
      </c>
      <c r="I223" s="213"/>
      <c r="J223" s="214">
        <f>ROUND(I223*H223,2)</f>
        <v>0</v>
      </c>
      <c r="K223" s="210" t="s">
        <v>213</v>
      </c>
      <c r="L223" s="39"/>
      <c r="M223" s="215" t="s">
        <v>35</v>
      </c>
      <c r="N223" s="216" t="s">
        <v>47</v>
      </c>
      <c r="O223" s="64"/>
      <c r="P223" s="172">
        <f>O223*H223</f>
        <v>0</v>
      </c>
      <c r="Q223" s="172">
        <v>0</v>
      </c>
      <c r="R223" s="172">
        <f>Q223*H223</f>
        <v>0</v>
      </c>
      <c r="S223" s="172">
        <v>0</v>
      </c>
      <c r="T223" s="173">
        <f>S223*H223</f>
        <v>0</v>
      </c>
      <c r="U223" s="34"/>
      <c r="V223" s="34"/>
      <c r="W223" s="34"/>
      <c r="X223" s="34"/>
      <c r="Y223" s="34"/>
      <c r="Z223" s="34"/>
      <c r="AA223" s="34"/>
      <c r="AB223" s="34"/>
      <c r="AC223" s="34"/>
      <c r="AD223" s="34"/>
      <c r="AE223" s="34"/>
      <c r="AR223" s="174" t="s">
        <v>369</v>
      </c>
      <c r="AT223" s="174" t="s">
        <v>366</v>
      </c>
      <c r="AU223" s="174" t="s">
        <v>83</v>
      </c>
      <c r="AY223" s="17" t="s">
        <v>215</v>
      </c>
      <c r="BE223" s="175">
        <f>IF(N223="základní",J223,0)</f>
        <v>0</v>
      </c>
      <c r="BF223" s="175">
        <f>IF(N223="snížená",J223,0)</f>
        <v>0</v>
      </c>
      <c r="BG223" s="175">
        <f>IF(N223="zákl. přenesená",J223,0)</f>
        <v>0</v>
      </c>
      <c r="BH223" s="175">
        <f>IF(N223="sníž. přenesená",J223,0)</f>
        <v>0</v>
      </c>
      <c r="BI223" s="175">
        <f>IF(N223="nulová",J223,0)</f>
        <v>0</v>
      </c>
      <c r="BJ223" s="17" t="s">
        <v>83</v>
      </c>
      <c r="BK223" s="175">
        <f>ROUND(I223*H223,2)</f>
        <v>0</v>
      </c>
      <c r="BL223" s="17" t="s">
        <v>369</v>
      </c>
      <c r="BM223" s="174" t="s">
        <v>569</v>
      </c>
    </row>
    <row r="224" spans="1:65" s="2" customFormat="1" ht="19.5" x14ac:dyDescent="0.2">
      <c r="A224" s="34"/>
      <c r="B224" s="35"/>
      <c r="C224" s="36"/>
      <c r="D224" s="176" t="s">
        <v>218</v>
      </c>
      <c r="E224" s="36"/>
      <c r="F224" s="177" t="s">
        <v>570</v>
      </c>
      <c r="G224" s="36"/>
      <c r="H224" s="36"/>
      <c r="I224" s="178"/>
      <c r="J224" s="36"/>
      <c r="K224" s="36"/>
      <c r="L224" s="39"/>
      <c r="M224" s="179"/>
      <c r="N224" s="180"/>
      <c r="O224" s="64"/>
      <c r="P224" s="64"/>
      <c r="Q224" s="64"/>
      <c r="R224" s="64"/>
      <c r="S224" s="64"/>
      <c r="T224" s="65"/>
      <c r="U224" s="34"/>
      <c r="V224" s="34"/>
      <c r="W224" s="34"/>
      <c r="X224" s="34"/>
      <c r="Y224" s="34"/>
      <c r="Z224" s="34"/>
      <c r="AA224" s="34"/>
      <c r="AB224" s="34"/>
      <c r="AC224" s="34"/>
      <c r="AD224" s="34"/>
      <c r="AE224" s="34"/>
      <c r="AT224" s="17" t="s">
        <v>218</v>
      </c>
      <c r="AU224" s="17" t="s">
        <v>83</v>
      </c>
    </row>
    <row r="225" spans="1:65" s="12" customFormat="1" x14ac:dyDescent="0.2">
      <c r="B225" s="181"/>
      <c r="C225" s="182"/>
      <c r="D225" s="176" t="s">
        <v>220</v>
      </c>
      <c r="E225" s="183" t="s">
        <v>35</v>
      </c>
      <c r="F225" s="184" t="s">
        <v>774</v>
      </c>
      <c r="G225" s="182"/>
      <c r="H225" s="185">
        <v>8.8870000000000005</v>
      </c>
      <c r="I225" s="186"/>
      <c r="J225" s="182"/>
      <c r="K225" s="182"/>
      <c r="L225" s="187"/>
      <c r="M225" s="188"/>
      <c r="N225" s="189"/>
      <c r="O225" s="189"/>
      <c r="P225" s="189"/>
      <c r="Q225" s="189"/>
      <c r="R225" s="189"/>
      <c r="S225" s="189"/>
      <c r="T225" s="190"/>
      <c r="AT225" s="191" t="s">
        <v>220</v>
      </c>
      <c r="AU225" s="191" t="s">
        <v>83</v>
      </c>
      <c r="AV225" s="12" t="s">
        <v>85</v>
      </c>
      <c r="AW225" s="12" t="s">
        <v>37</v>
      </c>
      <c r="AX225" s="12" t="s">
        <v>83</v>
      </c>
      <c r="AY225" s="191" t="s">
        <v>215</v>
      </c>
    </row>
    <row r="226" spans="1:65" s="2" customFormat="1" ht="44.25" customHeight="1" x14ac:dyDescent="0.2">
      <c r="A226" s="34"/>
      <c r="B226" s="35"/>
      <c r="C226" s="208" t="s">
        <v>536</v>
      </c>
      <c r="D226" s="208" t="s">
        <v>366</v>
      </c>
      <c r="E226" s="209" t="s">
        <v>579</v>
      </c>
      <c r="F226" s="210" t="s">
        <v>580</v>
      </c>
      <c r="G226" s="211" t="s">
        <v>353</v>
      </c>
      <c r="H226" s="212">
        <v>8.468</v>
      </c>
      <c r="I226" s="213"/>
      <c r="J226" s="214">
        <f>ROUND(I226*H226,2)</f>
        <v>0</v>
      </c>
      <c r="K226" s="210" t="s">
        <v>213</v>
      </c>
      <c r="L226" s="39"/>
      <c r="M226" s="215" t="s">
        <v>35</v>
      </c>
      <c r="N226" s="216" t="s">
        <v>47</v>
      </c>
      <c r="O226" s="64"/>
      <c r="P226" s="172">
        <f>O226*H226</f>
        <v>0</v>
      </c>
      <c r="Q226" s="172">
        <v>0</v>
      </c>
      <c r="R226" s="172">
        <f>Q226*H226</f>
        <v>0</v>
      </c>
      <c r="S226" s="172">
        <v>0</v>
      </c>
      <c r="T226" s="173">
        <f>S226*H226</f>
        <v>0</v>
      </c>
      <c r="U226" s="34"/>
      <c r="V226" s="34"/>
      <c r="W226" s="34"/>
      <c r="X226" s="34"/>
      <c r="Y226" s="34"/>
      <c r="Z226" s="34"/>
      <c r="AA226" s="34"/>
      <c r="AB226" s="34"/>
      <c r="AC226" s="34"/>
      <c r="AD226" s="34"/>
      <c r="AE226" s="34"/>
      <c r="AR226" s="174" t="s">
        <v>369</v>
      </c>
      <c r="AT226" s="174" t="s">
        <v>366</v>
      </c>
      <c r="AU226" s="174" t="s">
        <v>83</v>
      </c>
      <c r="AY226" s="17" t="s">
        <v>215</v>
      </c>
      <c r="BE226" s="175">
        <f>IF(N226="základní",J226,0)</f>
        <v>0</v>
      </c>
      <c r="BF226" s="175">
        <f>IF(N226="snížená",J226,0)</f>
        <v>0</v>
      </c>
      <c r="BG226" s="175">
        <f>IF(N226="zákl. přenesená",J226,0)</f>
        <v>0</v>
      </c>
      <c r="BH226" s="175">
        <f>IF(N226="sníž. přenesená",J226,0)</f>
        <v>0</v>
      </c>
      <c r="BI226" s="175">
        <f>IF(N226="nulová",J226,0)</f>
        <v>0</v>
      </c>
      <c r="BJ226" s="17" t="s">
        <v>83</v>
      </c>
      <c r="BK226" s="175">
        <f>ROUND(I226*H226,2)</f>
        <v>0</v>
      </c>
      <c r="BL226" s="17" t="s">
        <v>369</v>
      </c>
      <c r="BM226" s="174" t="s">
        <v>683</v>
      </c>
    </row>
    <row r="227" spans="1:65" s="2" customFormat="1" ht="19.5" x14ac:dyDescent="0.2">
      <c r="A227" s="34"/>
      <c r="B227" s="35"/>
      <c r="C227" s="36"/>
      <c r="D227" s="176" t="s">
        <v>218</v>
      </c>
      <c r="E227" s="36"/>
      <c r="F227" s="177" t="s">
        <v>775</v>
      </c>
      <c r="G227" s="36"/>
      <c r="H227" s="36"/>
      <c r="I227" s="178"/>
      <c r="J227" s="36"/>
      <c r="K227" s="36"/>
      <c r="L227" s="39"/>
      <c r="M227" s="179"/>
      <c r="N227" s="180"/>
      <c r="O227" s="64"/>
      <c r="P227" s="64"/>
      <c r="Q227" s="64"/>
      <c r="R227" s="64"/>
      <c r="S227" s="64"/>
      <c r="T227" s="65"/>
      <c r="U227" s="34"/>
      <c r="V227" s="34"/>
      <c r="W227" s="34"/>
      <c r="X227" s="34"/>
      <c r="Y227" s="34"/>
      <c r="Z227" s="34"/>
      <c r="AA227" s="34"/>
      <c r="AB227" s="34"/>
      <c r="AC227" s="34"/>
      <c r="AD227" s="34"/>
      <c r="AE227" s="34"/>
      <c r="AT227" s="17" t="s">
        <v>218</v>
      </c>
      <c r="AU227" s="17" t="s">
        <v>83</v>
      </c>
    </row>
    <row r="228" spans="1:65" s="12" customFormat="1" x14ac:dyDescent="0.2">
      <c r="B228" s="181"/>
      <c r="C228" s="182"/>
      <c r="D228" s="176" t="s">
        <v>220</v>
      </c>
      <c r="E228" s="183" t="s">
        <v>35</v>
      </c>
      <c r="F228" s="184" t="s">
        <v>776</v>
      </c>
      <c r="G228" s="182"/>
      <c r="H228" s="185">
        <v>8.468</v>
      </c>
      <c r="I228" s="186"/>
      <c r="J228" s="182"/>
      <c r="K228" s="182"/>
      <c r="L228" s="187"/>
      <c r="M228" s="188"/>
      <c r="N228" s="189"/>
      <c r="O228" s="189"/>
      <c r="P228" s="189"/>
      <c r="Q228" s="189"/>
      <c r="R228" s="189"/>
      <c r="S228" s="189"/>
      <c r="T228" s="190"/>
      <c r="AT228" s="191" t="s">
        <v>220</v>
      </c>
      <c r="AU228" s="191" t="s">
        <v>83</v>
      </c>
      <c r="AV228" s="12" t="s">
        <v>85</v>
      </c>
      <c r="AW228" s="12" t="s">
        <v>37</v>
      </c>
      <c r="AX228" s="12" t="s">
        <v>83</v>
      </c>
      <c r="AY228" s="191" t="s">
        <v>215</v>
      </c>
    </row>
    <row r="229" spans="1:65" s="2" customFormat="1" ht="66.75" customHeight="1" x14ac:dyDescent="0.2">
      <c r="A229" s="34"/>
      <c r="B229" s="35"/>
      <c r="C229" s="208" t="s">
        <v>540</v>
      </c>
      <c r="D229" s="208" t="s">
        <v>366</v>
      </c>
      <c r="E229" s="209" t="s">
        <v>747</v>
      </c>
      <c r="F229" s="210" t="s">
        <v>748</v>
      </c>
      <c r="G229" s="211" t="s">
        <v>353</v>
      </c>
      <c r="H229" s="212">
        <v>8.468</v>
      </c>
      <c r="I229" s="213"/>
      <c r="J229" s="214">
        <f>ROUND(I229*H229,2)</f>
        <v>0</v>
      </c>
      <c r="K229" s="210" t="s">
        <v>213</v>
      </c>
      <c r="L229" s="39"/>
      <c r="M229" s="215" t="s">
        <v>35</v>
      </c>
      <c r="N229" s="216" t="s">
        <v>47</v>
      </c>
      <c r="O229" s="64"/>
      <c r="P229" s="172">
        <f>O229*H229</f>
        <v>0</v>
      </c>
      <c r="Q229" s="172">
        <v>0</v>
      </c>
      <c r="R229" s="172">
        <f>Q229*H229</f>
        <v>0</v>
      </c>
      <c r="S229" s="172">
        <v>0</v>
      </c>
      <c r="T229" s="173">
        <f>S229*H229</f>
        <v>0</v>
      </c>
      <c r="U229" s="34"/>
      <c r="V229" s="34"/>
      <c r="W229" s="34"/>
      <c r="X229" s="34"/>
      <c r="Y229" s="34"/>
      <c r="Z229" s="34"/>
      <c r="AA229" s="34"/>
      <c r="AB229" s="34"/>
      <c r="AC229" s="34"/>
      <c r="AD229" s="34"/>
      <c r="AE229" s="34"/>
      <c r="AR229" s="174" t="s">
        <v>369</v>
      </c>
      <c r="AT229" s="174" t="s">
        <v>366</v>
      </c>
      <c r="AU229" s="174" t="s">
        <v>83</v>
      </c>
      <c r="AY229" s="17" t="s">
        <v>215</v>
      </c>
      <c r="BE229" s="175">
        <f>IF(N229="základní",J229,0)</f>
        <v>0</v>
      </c>
      <c r="BF229" s="175">
        <f>IF(N229="snížená",J229,0)</f>
        <v>0</v>
      </c>
      <c r="BG229" s="175">
        <f>IF(N229="zákl. přenesená",J229,0)</f>
        <v>0</v>
      </c>
      <c r="BH229" s="175">
        <f>IF(N229="sníž. přenesená",J229,0)</f>
        <v>0</v>
      </c>
      <c r="BI229" s="175">
        <f>IF(N229="nulová",J229,0)</f>
        <v>0</v>
      </c>
      <c r="BJ229" s="17" t="s">
        <v>83</v>
      </c>
      <c r="BK229" s="175">
        <f>ROUND(I229*H229,2)</f>
        <v>0</v>
      </c>
      <c r="BL229" s="17" t="s">
        <v>369</v>
      </c>
      <c r="BM229" s="174" t="s">
        <v>777</v>
      </c>
    </row>
    <row r="230" spans="1:65" s="2" customFormat="1" ht="19.5" x14ac:dyDescent="0.2">
      <c r="A230" s="34"/>
      <c r="B230" s="35"/>
      <c r="C230" s="36"/>
      <c r="D230" s="176" t="s">
        <v>218</v>
      </c>
      <c r="E230" s="36"/>
      <c r="F230" s="177" t="s">
        <v>775</v>
      </c>
      <c r="G230" s="36"/>
      <c r="H230" s="36"/>
      <c r="I230" s="178"/>
      <c r="J230" s="36"/>
      <c r="K230" s="36"/>
      <c r="L230" s="39"/>
      <c r="M230" s="179"/>
      <c r="N230" s="180"/>
      <c r="O230" s="64"/>
      <c r="P230" s="64"/>
      <c r="Q230" s="64"/>
      <c r="R230" s="64"/>
      <c r="S230" s="64"/>
      <c r="T230" s="65"/>
      <c r="U230" s="34"/>
      <c r="V230" s="34"/>
      <c r="W230" s="34"/>
      <c r="X230" s="34"/>
      <c r="Y230" s="34"/>
      <c r="Z230" s="34"/>
      <c r="AA230" s="34"/>
      <c r="AB230" s="34"/>
      <c r="AC230" s="34"/>
      <c r="AD230" s="34"/>
      <c r="AE230" s="34"/>
      <c r="AT230" s="17" t="s">
        <v>218</v>
      </c>
      <c r="AU230" s="17" t="s">
        <v>83</v>
      </c>
    </row>
    <row r="231" spans="1:65" s="12" customFormat="1" x14ac:dyDescent="0.2">
      <c r="B231" s="181"/>
      <c r="C231" s="182"/>
      <c r="D231" s="176" t="s">
        <v>220</v>
      </c>
      <c r="E231" s="183" t="s">
        <v>35</v>
      </c>
      <c r="F231" s="184" t="s">
        <v>776</v>
      </c>
      <c r="G231" s="182"/>
      <c r="H231" s="185">
        <v>8.468</v>
      </c>
      <c r="I231" s="186"/>
      <c r="J231" s="182"/>
      <c r="K231" s="182"/>
      <c r="L231" s="187"/>
      <c r="M231" s="188"/>
      <c r="N231" s="189"/>
      <c r="O231" s="189"/>
      <c r="P231" s="189"/>
      <c r="Q231" s="189"/>
      <c r="R231" s="189"/>
      <c r="S231" s="189"/>
      <c r="T231" s="190"/>
      <c r="AT231" s="191" t="s">
        <v>220</v>
      </c>
      <c r="AU231" s="191" t="s">
        <v>83</v>
      </c>
      <c r="AV231" s="12" t="s">
        <v>85</v>
      </c>
      <c r="AW231" s="12" t="s">
        <v>37</v>
      </c>
      <c r="AX231" s="12" t="s">
        <v>83</v>
      </c>
      <c r="AY231" s="191" t="s">
        <v>215</v>
      </c>
    </row>
    <row r="232" spans="1:65" s="2" customFormat="1" ht="60" x14ac:dyDescent="0.2">
      <c r="A232" s="34"/>
      <c r="B232" s="35"/>
      <c r="C232" s="208" t="s">
        <v>544</v>
      </c>
      <c r="D232" s="208" t="s">
        <v>366</v>
      </c>
      <c r="E232" s="209" t="s">
        <v>573</v>
      </c>
      <c r="F232" s="210" t="s">
        <v>574</v>
      </c>
      <c r="G232" s="211" t="s">
        <v>353</v>
      </c>
      <c r="H232" s="212">
        <v>0.65800000000000003</v>
      </c>
      <c r="I232" s="213"/>
      <c r="J232" s="214">
        <f>ROUND(I232*H232,2)</f>
        <v>0</v>
      </c>
      <c r="K232" s="210" t="s">
        <v>213</v>
      </c>
      <c r="L232" s="39"/>
      <c r="M232" s="215" t="s">
        <v>35</v>
      </c>
      <c r="N232" s="216" t="s">
        <v>47</v>
      </c>
      <c r="O232" s="64"/>
      <c r="P232" s="172">
        <f>O232*H232</f>
        <v>0</v>
      </c>
      <c r="Q232" s="172">
        <v>0</v>
      </c>
      <c r="R232" s="172">
        <f>Q232*H232</f>
        <v>0</v>
      </c>
      <c r="S232" s="172">
        <v>0</v>
      </c>
      <c r="T232" s="173">
        <f>S232*H232</f>
        <v>0</v>
      </c>
      <c r="U232" s="34"/>
      <c r="V232" s="34"/>
      <c r="W232" s="34"/>
      <c r="X232" s="34"/>
      <c r="Y232" s="34"/>
      <c r="Z232" s="34"/>
      <c r="AA232" s="34"/>
      <c r="AB232" s="34"/>
      <c r="AC232" s="34"/>
      <c r="AD232" s="34"/>
      <c r="AE232" s="34"/>
      <c r="AR232" s="174" t="s">
        <v>369</v>
      </c>
      <c r="AT232" s="174" t="s">
        <v>366</v>
      </c>
      <c r="AU232" s="174" t="s">
        <v>83</v>
      </c>
      <c r="AY232" s="17" t="s">
        <v>215</v>
      </c>
      <c r="BE232" s="175">
        <f>IF(N232="základní",J232,0)</f>
        <v>0</v>
      </c>
      <c r="BF232" s="175">
        <f>IF(N232="snížená",J232,0)</f>
        <v>0</v>
      </c>
      <c r="BG232" s="175">
        <f>IF(N232="zákl. přenesená",J232,0)</f>
        <v>0</v>
      </c>
      <c r="BH232" s="175">
        <f>IF(N232="sníž. přenesená",J232,0)</f>
        <v>0</v>
      </c>
      <c r="BI232" s="175">
        <f>IF(N232="nulová",J232,0)</f>
        <v>0</v>
      </c>
      <c r="BJ232" s="17" t="s">
        <v>83</v>
      </c>
      <c r="BK232" s="175">
        <f>ROUND(I232*H232,2)</f>
        <v>0</v>
      </c>
      <c r="BL232" s="17" t="s">
        <v>369</v>
      </c>
      <c r="BM232" s="174" t="s">
        <v>575</v>
      </c>
    </row>
    <row r="233" spans="1:65" s="2" customFormat="1" ht="19.5" x14ac:dyDescent="0.2">
      <c r="A233" s="34"/>
      <c r="B233" s="35"/>
      <c r="C233" s="36"/>
      <c r="D233" s="176" t="s">
        <v>218</v>
      </c>
      <c r="E233" s="36"/>
      <c r="F233" s="177" t="s">
        <v>576</v>
      </c>
      <c r="G233" s="36"/>
      <c r="H233" s="36"/>
      <c r="I233" s="178"/>
      <c r="J233" s="36"/>
      <c r="K233" s="36"/>
      <c r="L233" s="39"/>
      <c r="M233" s="179"/>
      <c r="N233" s="180"/>
      <c r="O233" s="64"/>
      <c r="P233" s="64"/>
      <c r="Q233" s="64"/>
      <c r="R233" s="64"/>
      <c r="S233" s="64"/>
      <c r="T233" s="65"/>
      <c r="U233" s="34"/>
      <c r="V233" s="34"/>
      <c r="W233" s="34"/>
      <c r="X233" s="34"/>
      <c r="Y233" s="34"/>
      <c r="Z233" s="34"/>
      <c r="AA233" s="34"/>
      <c r="AB233" s="34"/>
      <c r="AC233" s="34"/>
      <c r="AD233" s="34"/>
      <c r="AE233" s="34"/>
      <c r="AT233" s="17" t="s">
        <v>218</v>
      </c>
      <c r="AU233" s="17" t="s">
        <v>83</v>
      </c>
    </row>
    <row r="234" spans="1:65" s="12" customFormat="1" x14ac:dyDescent="0.2">
      <c r="B234" s="181"/>
      <c r="C234" s="182"/>
      <c r="D234" s="176" t="s">
        <v>220</v>
      </c>
      <c r="E234" s="183" t="s">
        <v>35</v>
      </c>
      <c r="F234" s="184" t="s">
        <v>778</v>
      </c>
      <c r="G234" s="182"/>
      <c r="H234" s="185">
        <v>0.65800000000000003</v>
      </c>
      <c r="I234" s="186"/>
      <c r="J234" s="182"/>
      <c r="K234" s="182"/>
      <c r="L234" s="187"/>
      <c r="M234" s="188"/>
      <c r="N234" s="189"/>
      <c r="O234" s="189"/>
      <c r="P234" s="189"/>
      <c r="Q234" s="189"/>
      <c r="R234" s="189"/>
      <c r="S234" s="189"/>
      <c r="T234" s="190"/>
      <c r="AT234" s="191" t="s">
        <v>220</v>
      </c>
      <c r="AU234" s="191" t="s">
        <v>83</v>
      </c>
      <c r="AV234" s="12" t="s">
        <v>85</v>
      </c>
      <c r="AW234" s="12" t="s">
        <v>37</v>
      </c>
      <c r="AX234" s="12" t="s">
        <v>83</v>
      </c>
      <c r="AY234" s="191" t="s">
        <v>215</v>
      </c>
    </row>
    <row r="235" spans="1:65" s="2" customFormat="1" ht="44.25" customHeight="1" x14ac:dyDescent="0.2">
      <c r="A235" s="34"/>
      <c r="B235" s="35"/>
      <c r="C235" s="208" t="s">
        <v>548</v>
      </c>
      <c r="D235" s="208" t="s">
        <v>366</v>
      </c>
      <c r="E235" s="209" t="s">
        <v>579</v>
      </c>
      <c r="F235" s="210" t="s">
        <v>580</v>
      </c>
      <c r="G235" s="211" t="s">
        <v>353</v>
      </c>
      <c r="H235" s="212">
        <v>8.8870000000000005</v>
      </c>
      <c r="I235" s="213"/>
      <c r="J235" s="214">
        <f>ROUND(I235*H235,2)</f>
        <v>0</v>
      </c>
      <c r="K235" s="210" t="s">
        <v>213</v>
      </c>
      <c r="L235" s="39"/>
      <c r="M235" s="215" t="s">
        <v>35</v>
      </c>
      <c r="N235" s="216" t="s">
        <v>47</v>
      </c>
      <c r="O235" s="64"/>
      <c r="P235" s="172">
        <f>O235*H235</f>
        <v>0</v>
      </c>
      <c r="Q235" s="172">
        <v>0</v>
      </c>
      <c r="R235" s="172">
        <f>Q235*H235</f>
        <v>0</v>
      </c>
      <c r="S235" s="172">
        <v>0</v>
      </c>
      <c r="T235" s="173">
        <f>S235*H235</f>
        <v>0</v>
      </c>
      <c r="U235" s="34"/>
      <c r="V235" s="34"/>
      <c r="W235" s="34"/>
      <c r="X235" s="34"/>
      <c r="Y235" s="34"/>
      <c r="Z235" s="34"/>
      <c r="AA235" s="34"/>
      <c r="AB235" s="34"/>
      <c r="AC235" s="34"/>
      <c r="AD235" s="34"/>
      <c r="AE235" s="34"/>
      <c r="AR235" s="174" t="s">
        <v>369</v>
      </c>
      <c r="AT235" s="174" t="s">
        <v>366</v>
      </c>
      <c r="AU235" s="174" t="s">
        <v>83</v>
      </c>
      <c r="AY235" s="17" t="s">
        <v>215</v>
      </c>
      <c r="BE235" s="175">
        <f>IF(N235="základní",J235,0)</f>
        <v>0</v>
      </c>
      <c r="BF235" s="175">
        <f>IF(N235="snížená",J235,0)</f>
        <v>0</v>
      </c>
      <c r="BG235" s="175">
        <f>IF(N235="zákl. přenesená",J235,0)</f>
        <v>0</v>
      </c>
      <c r="BH235" s="175">
        <f>IF(N235="sníž. přenesená",J235,0)</f>
        <v>0</v>
      </c>
      <c r="BI235" s="175">
        <f>IF(N235="nulová",J235,0)</f>
        <v>0</v>
      </c>
      <c r="BJ235" s="17" t="s">
        <v>83</v>
      </c>
      <c r="BK235" s="175">
        <f>ROUND(I235*H235,2)</f>
        <v>0</v>
      </c>
      <c r="BL235" s="17" t="s">
        <v>369</v>
      </c>
      <c r="BM235" s="174" t="s">
        <v>581</v>
      </c>
    </row>
    <row r="236" spans="1:65" s="2" customFormat="1" ht="19.5" x14ac:dyDescent="0.2">
      <c r="A236" s="34"/>
      <c r="B236" s="35"/>
      <c r="C236" s="36"/>
      <c r="D236" s="176" t="s">
        <v>218</v>
      </c>
      <c r="E236" s="36"/>
      <c r="F236" s="177" t="s">
        <v>582</v>
      </c>
      <c r="G236" s="36"/>
      <c r="H236" s="36"/>
      <c r="I236" s="178"/>
      <c r="J236" s="36"/>
      <c r="K236" s="36"/>
      <c r="L236" s="39"/>
      <c r="M236" s="179"/>
      <c r="N236" s="180"/>
      <c r="O236" s="64"/>
      <c r="P236" s="64"/>
      <c r="Q236" s="64"/>
      <c r="R236" s="64"/>
      <c r="S236" s="64"/>
      <c r="T236" s="65"/>
      <c r="U236" s="34"/>
      <c r="V236" s="34"/>
      <c r="W236" s="34"/>
      <c r="X236" s="34"/>
      <c r="Y236" s="34"/>
      <c r="Z236" s="34"/>
      <c r="AA236" s="34"/>
      <c r="AB236" s="34"/>
      <c r="AC236" s="34"/>
      <c r="AD236" s="34"/>
      <c r="AE236" s="34"/>
      <c r="AT236" s="17" t="s">
        <v>218</v>
      </c>
      <c r="AU236" s="17" t="s">
        <v>83</v>
      </c>
    </row>
    <row r="237" spans="1:65" s="12" customFormat="1" x14ac:dyDescent="0.2">
      <c r="B237" s="181"/>
      <c r="C237" s="182"/>
      <c r="D237" s="176" t="s">
        <v>220</v>
      </c>
      <c r="E237" s="183" t="s">
        <v>35</v>
      </c>
      <c r="F237" s="184" t="s">
        <v>774</v>
      </c>
      <c r="G237" s="182"/>
      <c r="H237" s="185">
        <v>8.8870000000000005</v>
      </c>
      <c r="I237" s="186"/>
      <c r="J237" s="182"/>
      <c r="K237" s="182"/>
      <c r="L237" s="187"/>
      <c r="M237" s="188"/>
      <c r="N237" s="189"/>
      <c r="O237" s="189"/>
      <c r="P237" s="189"/>
      <c r="Q237" s="189"/>
      <c r="R237" s="189"/>
      <c r="S237" s="189"/>
      <c r="T237" s="190"/>
      <c r="AT237" s="191" t="s">
        <v>220</v>
      </c>
      <c r="AU237" s="191" t="s">
        <v>83</v>
      </c>
      <c r="AV237" s="12" t="s">
        <v>85</v>
      </c>
      <c r="AW237" s="12" t="s">
        <v>37</v>
      </c>
      <c r="AX237" s="12" t="s">
        <v>83</v>
      </c>
      <c r="AY237" s="191" t="s">
        <v>215</v>
      </c>
    </row>
    <row r="238" spans="1:65" s="2" customFormat="1" ht="60" x14ac:dyDescent="0.2">
      <c r="A238" s="34"/>
      <c r="B238" s="35"/>
      <c r="C238" s="208" t="s">
        <v>552</v>
      </c>
      <c r="D238" s="208" t="s">
        <v>366</v>
      </c>
      <c r="E238" s="209" t="s">
        <v>584</v>
      </c>
      <c r="F238" s="210" t="s">
        <v>585</v>
      </c>
      <c r="G238" s="211" t="s">
        <v>353</v>
      </c>
      <c r="H238" s="212">
        <v>102.6</v>
      </c>
      <c r="I238" s="213"/>
      <c r="J238" s="214">
        <f>ROUND(I238*H238,2)</f>
        <v>0</v>
      </c>
      <c r="K238" s="210" t="s">
        <v>213</v>
      </c>
      <c r="L238" s="39"/>
      <c r="M238" s="215" t="s">
        <v>35</v>
      </c>
      <c r="N238" s="216" t="s">
        <v>47</v>
      </c>
      <c r="O238" s="64"/>
      <c r="P238" s="172">
        <f>O238*H238</f>
        <v>0</v>
      </c>
      <c r="Q238" s="172">
        <v>0</v>
      </c>
      <c r="R238" s="172">
        <f>Q238*H238</f>
        <v>0</v>
      </c>
      <c r="S238" s="172">
        <v>0</v>
      </c>
      <c r="T238" s="173">
        <f>S238*H238</f>
        <v>0</v>
      </c>
      <c r="U238" s="34"/>
      <c r="V238" s="34"/>
      <c r="W238" s="34"/>
      <c r="X238" s="34"/>
      <c r="Y238" s="34"/>
      <c r="Z238" s="34"/>
      <c r="AA238" s="34"/>
      <c r="AB238" s="34"/>
      <c r="AC238" s="34"/>
      <c r="AD238" s="34"/>
      <c r="AE238" s="34"/>
      <c r="AR238" s="174" t="s">
        <v>369</v>
      </c>
      <c r="AT238" s="174" t="s">
        <v>366</v>
      </c>
      <c r="AU238" s="174" t="s">
        <v>83</v>
      </c>
      <c r="AY238" s="17" t="s">
        <v>215</v>
      </c>
      <c r="BE238" s="175">
        <f>IF(N238="základní",J238,0)</f>
        <v>0</v>
      </c>
      <c r="BF238" s="175">
        <f>IF(N238="snížená",J238,0)</f>
        <v>0</v>
      </c>
      <c r="BG238" s="175">
        <f>IF(N238="zákl. přenesená",J238,0)</f>
        <v>0</v>
      </c>
      <c r="BH238" s="175">
        <f>IF(N238="sníž. přenesená",J238,0)</f>
        <v>0</v>
      </c>
      <c r="BI238" s="175">
        <f>IF(N238="nulová",J238,0)</f>
        <v>0</v>
      </c>
      <c r="BJ238" s="17" t="s">
        <v>83</v>
      </c>
      <c r="BK238" s="175">
        <f>ROUND(I238*H238,2)</f>
        <v>0</v>
      </c>
      <c r="BL238" s="17" t="s">
        <v>369</v>
      </c>
      <c r="BM238" s="174" t="s">
        <v>586</v>
      </c>
    </row>
    <row r="239" spans="1:65" s="2" customFormat="1" ht="19.5" x14ac:dyDescent="0.2">
      <c r="A239" s="34"/>
      <c r="B239" s="35"/>
      <c r="C239" s="36"/>
      <c r="D239" s="176" t="s">
        <v>218</v>
      </c>
      <c r="E239" s="36"/>
      <c r="F239" s="177" t="s">
        <v>587</v>
      </c>
      <c r="G239" s="36"/>
      <c r="H239" s="36"/>
      <c r="I239" s="178"/>
      <c r="J239" s="36"/>
      <c r="K239" s="36"/>
      <c r="L239" s="39"/>
      <c r="M239" s="179"/>
      <c r="N239" s="180"/>
      <c r="O239" s="64"/>
      <c r="P239" s="64"/>
      <c r="Q239" s="64"/>
      <c r="R239" s="64"/>
      <c r="S239" s="64"/>
      <c r="T239" s="65"/>
      <c r="U239" s="34"/>
      <c r="V239" s="34"/>
      <c r="W239" s="34"/>
      <c r="X239" s="34"/>
      <c r="Y239" s="34"/>
      <c r="Z239" s="34"/>
      <c r="AA239" s="34"/>
      <c r="AB239" s="34"/>
      <c r="AC239" s="34"/>
      <c r="AD239" s="34"/>
      <c r="AE239" s="34"/>
      <c r="AT239" s="17" t="s">
        <v>218</v>
      </c>
      <c r="AU239" s="17" t="s">
        <v>83</v>
      </c>
    </row>
    <row r="240" spans="1:65" s="12" customFormat="1" x14ac:dyDescent="0.2">
      <c r="B240" s="181"/>
      <c r="C240" s="182"/>
      <c r="D240" s="176" t="s">
        <v>220</v>
      </c>
      <c r="E240" s="183" t="s">
        <v>35</v>
      </c>
      <c r="F240" s="184" t="s">
        <v>588</v>
      </c>
      <c r="G240" s="182"/>
      <c r="H240" s="185">
        <v>102.6</v>
      </c>
      <c r="I240" s="186"/>
      <c r="J240" s="182"/>
      <c r="K240" s="182"/>
      <c r="L240" s="187"/>
      <c r="M240" s="188"/>
      <c r="N240" s="189"/>
      <c r="O240" s="189"/>
      <c r="P240" s="189"/>
      <c r="Q240" s="189"/>
      <c r="R240" s="189"/>
      <c r="S240" s="189"/>
      <c r="T240" s="190"/>
      <c r="AT240" s="191" t="s">
        <v>220</v>
      </c>
      <c r="AU240" s="191" t="s">
        <v>83</v>
      </c>
      <c r="AV240" s="12" t="s">
        <v>85</v>
      </c>
      <c r="AW240" s="12" t="s">
        <v>37</v>
      </c>
      <c r="AX240" s="12" t="s">
        <v>83</v>
      </c>
      <c r="AY240" s="191" t="s">
        <v>215</v>
      </c>
    </row>
    <row r="241" spans="1:65" s="2" customFormat="1" ht="66.75" customHeight="1" x14ac:dyDescent="0.2">
      <c r="A241" s="34"/>
      <c r="B241" s="35"/>
      <c r="C241" s="208" t="s">
        <v>556</v>
      </c>
      <c r="D241" s="208" t="s">
        <v>366</v>
      </c>
      <c r="E241" s="209" t="s">
        <v>567</v>
      </c>
      <c r="F241" s="210" t="s">
        <v>568</v>
      </c>
      <c r="G241" s="211" t="s">
        <v>353</v>
      </c>
      <c r="H241" s="212">
        <v>11.206</v>
      </c>
      <c r="I241" s="213"/>
      <c r="J241" s="214">
        <f>ROUND(I241*H241,2)</f>
        <v>0</v>
      </c>
      <c r="K241" s="210" t="s">
        <v>213</v>
      </c>
      <c r="L241" s="39"/>
      <c r="M241" s="215" t="s">
        <v>35</v>
      </c>
      <c r="N241" s="216" t="s">
        <v>47</v>
      </c>
      <c r="O241" s="64"/>
      <c r="P241" s="172">
        <f>O241*H241</f>
        <v>0</v>
      </c>
      <c r="Q241" s="172">
        <v>0</v>
      </c>
      <c r="R241" s="172">
        <f>Q241*H241</f>
        <v>0</v>
      </c>
      <c r="S241" s="172">
        <v>0</v>
      </c>
      <c r="T241" s="173">
        <f>S241*H241</f>
        <v>0</v>
      </c>
      <c r="U241" s="34"/>
      <c r="V241" s="34"/>
      <c r="W241" s="34"/>
      <c r="X241" s="34"/>
      <c r="Y241" s="34"/>
      <c r="Z241" s="34"/>
      <c r="AA241" s="34"/>
      <c r="AB241" s="34"/>
      <c r="AC241" s="34"/>
      <c r="AD241" s="34"/>
      <c r="AE241" s="34"/>
      <c r="AR241" s="174" t="s">
        <v>369</v>
      </c>
      <c r="AT241" s="174" t="s">
        <v>366</v>
      </c>
      <c r="AU241" s="174" t="s">
        <v>83</v>
      </c>
      <c r="AY241" s="17" t="s">
        <v>215</v>
      </c>
      <c r="BE241" s="175">
        <f>IF(N241="základní",J241,0)</f>
        <v>0</v>
      </c>
      <c r="BF241" s="175">
        <f>IF(N241="snížená",J241,0)</f>
        <v>0</v>
      </c>
      <c r="BG241" s="175">
        <f>IF(N241="zákl. přenesená",J241,0)</f>
        <v>0</v>
      </c>
      <c r="BH241" s="175">
        <f>IF(N241="sníž. přenesená",J241,0)</f>
        <v>0</v>
      </c>
      <c r="BI241" s="175">
        <f>IF(N241="nulová",J241,0)</f>
        <v>0</v>
      </c>
      <c r="BJ241" s="17" t="s">
        <v>83</v>
      </c>
      <c r="BK241" s="175">
        <f>ROUND(I241*H241,2)</f>
        <v>0</v>
      </c>
      <c r="BL241" s="17" t="s">
        <v>369</v>
      </c>
      <c r="BM241" s="174" t="s">
        <v>590</v>
      </c>
    </row>
    <row r="242" spans="1:65" s="2" customFormat="1" ht="19.5" x14ac:dyDescent="0.2">
      <c r="A242" s="34"/>
      <c r="B242" s="35"/>
      <c r="C242" s="36"/>
      <c r="D242" s="176" t="s">
        <v>218</v>
      </c>
      <c r="E242" s="36"/>
      <c r="F242" s="177" t="s">
        <v>591</v>
      </c>
      <c r="G242" s="36"/>
      <c r="H242" s="36"/>
      <c r="I242" s="178"/>
      <c r="J242" s="36"/>
      <c r="K242" s="36"/>
      <c r="L242" s="39"/>
      <c r="M242" s="179"/>
      <c r="N242" s="180"/>
      <c r="O242" s="64"/>
      <c r="P242" s="64"/>
      <c r="Q242" s="64"/>
      <c r="R242" s="64"/>
      <c r="S242" s="64"/>
      <c r="T242" s="65"/>
      <c r="U242" s="34"/>
      <c r="V242" s="34"/>
      <c r="W242" s="34"/>
      <c r="X242" s="34"/>
      <c r="Y242" s="34"/>
      <c r="Z242" s="34"/>
      <c r="AA242" s="34"/>
      <c r="AB242" s="34"/>
      <c r="AC242" s="34"/>
      <c r="AD242" s="34"/>
      <c r="AE242" s="34"/>
      <c r="AT242" s="17" t="s">
        <v>218</v>
      </c>
      <c r="AU242" s="17" t="s">
        <v>83</v>
      </c>
    </row>
    <row r="243" spans="1:65" s="12" customFormat="1" x14ac:dyDescent="0.2">
      <c r="B243" s="181"/>
      <c r="C243" s="182"/>
      <c r="D243" s="176" t="s">
        <v>220</v>
      </c>
      <c r="E243" s="183" t="s">
        <v>35</v>
      </c>
      <c r="F243" s="184" t="s">
        <v>779</v>
      </c>
      <c r="G243" s="182"/>
      <c r="H243" s="185">
        <v>11.206</v>
      </c>
      <c r="I243" s="186"/>
      <c r="J243" s="182"/>
      <c r="K243" s="182"/>
      <c r="L243" s="187"/>
      <c r="M243" s="188"/>
      <c r="N243" s="189"/>
      <c r="O243" s="189"/>
      <c r="P243" s="189"/>
      <c r="Q243" s="189"/>
      <c r="R243" s="189"/>
      <c r="S243" s="189"/>
      <c r="T243" s="190"/>
      <c r="AT243" s="191" t="s">
        <v>220</v>
      </c>
      <c r="AU243" s="191" t="s">
        <v>83</v>
      </c>
      <c r="AV243" s="12" t="s">
        <v>85</v>
      </c>
      <c r="AW243" s="12" t="s">
        <v>37</v>
      </c>
      <c r="AX243" s="12" t="s">
        <v>83</v>
      </c>
      <c r="AY243" s="191" t="s">
        <v>215</v>
      </c>
    </row>
    <row r="244" spans="1:65" s="2" customFormat="1" ht="44.25" customHeight="1" x14ac:dyDescent="0.2">
      <c r="A244" s="34"/>
      <c r="B244" s="35"/>
      <c r="C244" s="208" t="s">
        <v>560</v>
      </c>
      <c r="D244" s="208" t="s">
        <v>366</v>
      </c>
      <c r="E244" s="209" t="s">
        <v>579</v>
      </c>
      <c r="F244" s="210" t="s">
        <v>580</v>
      </c>
      <c r="G244" s="211" t="s">
        <v>353</v>
      </c>
      <c r="H244" s="212">
        <v>11.206</v>
      </c>
      <c r="I244" s="213"/>
      <c r="J244" s="214">
        <f>ROUND(I244*H244,2)</f>
        <v>0</v>
      </c>
      <c r="K244" s="210" t="s">
        <v>213</v>
      </c>
      <c r="L244" s="39"/>
      <c r="M244" s="215" t="s">
        <v>35</v>
      </c>
      <c r="N244" s="216" t="s">
        <v>47</v>
      </c>
      <c r="O244" s="64"/>
      <c r="P244" s="172">
        <f>O244*H244</f>
        <v>0</v>
      </c>
      <c r="Q244" s="172">
        <v>0</v>
      </c>
      <c r="R244" s="172">
        <f>Q244*H244</f>
        <v>0</v>
      </c>
      <c r="S244" s="172">
        <v>0</v>
      </c>
      <c r="T244" s="173">
        <f>S244*H244</f>
        <v>0</v>
      </c>
      <c r="U244" s="34"/>
      <c r="V244" s="34"/>
      <c r="W244" s="34"/>
      <c r="X244" s="34"/>
      <c r="Y244" s="34"/>
      <c r="Z244" s="34"/>
      <c r="AA244" s="34"/>
      <c r="AB244" s="34"/>
      <c r="AC244" s="34"/>
      <c r="AD244" s="34"/>
      <c r="AE244" s="34"/>
      <c r="AR244" s="174" t="s">
        <v>369</v>
      </c>
      <c r="AT244" s="174" t="s">
        <v>366</v>
      </c>
      <c r="AU244" s="174" t="s">
        <v>83</v>
      </c>
      <c r="AY244" s="17" t="s">
        <v>215</v>
      </c>
      <c r="BE244" s="175">
        <f>IF(N244="základní",J244,0)</f>
        <v>0</v>
      </c>
      <c r="BF244" s="175">
        <f>IF(N244="snížená",J244,0)</f>
        <v>0</v>
      </c>
      <c r="BG244" s="175">
        <f>IF(N244="zákl. přenesená",J244,0)</f>
        <v>0</v>
      </c>
      <c r="BH244" s="175">
        <f>IF(N244="sníž. přenesená",J244,0)</f>
        <v>0</v>
      </c>
      <c r="BI244" s="175">
        <f>IF(N244="nulová",J244,0)</f>
        <v>0</v>
      </c>
      <c r="BJ244" s="17" t="s">
        <v>83</v>
      </c>
      <c r="BK244" s="175">
        <f>ROUND(I244*H244,2)</f>
        <v>0</v>
      </c>
      <c r="BL244" s="17" t="s">
        <v>369</v>
      </c>
      <c r="BM244" s="174" t="s">
        <v>594</v>
      </c>
    </row>
    <row r="245" spans="1:65" s="2" customFormat="1" ht="19.5" x14ac:dyDescent="0.2">
      <c r="A245" s="34"/>
      <c r="B245" s="35"/>
      <c r="C245" s="36"/>
      <c r="D245" s="176" t="s">
        <v>218</v>
      </c>
      <c r="E245" s="36"/>
      <c r="F245" s="177" t="s">
        <v>595</v>
      </c>
      <c r="G245" s="36"/>
      <c r="H245" s="36"/>
      <c r="I245" s="178"/>
      <c r="J245" s="36"/>
      <c r="K245" s="36"/>
      <c r="L245" s="39"/>
      <c r="M245" s="179"/>
      <c r="N245" s="180"/>
      <c r="O245" s="64"/>
      <c r="P245" s="64"/>
      <c r="Q245" s="64"/>
      <c r="R245" s="64"/>
      <c r="S245" s="64"/>
      <c r="T245" s="65"/>
      <c r="U245" s="34"/>
      <c r="V245" s="34"/>
      <c r="W245" s="34"/>
      <c r="X245" s="34"/>
      <c r="Y245" s="34"/>
      <c r="Z245" s="34"/>
      <c r="AA245" s="34"/>
      <c r="AB245" s="34"/>
      <c r="AC245" s="34"/>
      <c r="AD245" s="34"/>
      <c r="AE245" s="34"/>
      <c r="AT245" s="17" t="s">
        <v>218</v>
      </c>
      <c r="AU245" s="17" t="s">
        <v>83</v>
      </c>
    </row>
    <row r="246" spans="1:65" s="12" customFormat="1" x14ac:dyDescent="0.2">
      <c r="B246" s="181"/>
      <c r="C246" s="182"/>
      <c r="D246" s="176" t="s">
        <v>220</v>
      </c>
      <c r="E246" s="183" t="s">
        <v>35</v>
      </c>
      <c r="F246" s="184" t="s">
        <v>779</v>
      </c>
      <c r="G246" s="182"/>
      <c r="H246" s="185">
        <v>11.206</v>
      </c>
      <c r="I246" s="186"/>
      <c r="J246" s="182"/>
      <c r="K246" s="182"/>
      <c r="L246" s="187"/>
      <c r="M246" s="188"/>
      <c r="N246" s="189"/>
      <c r="O246" s="189"/>
      <c r="P246" s="189"/>
      <c r="Q246" s="189"/>
      <c r="R246" s="189"/>
      <c r="S246" s="189"/>
      <c r="T246" s="190"/>
      <c r="AT246" s="191" t="s">
        <v>220</v>
      </c>
      <c r="AU246" s="191" t="s">
        <v>83</v>
      </c>
      <c r="AV246" s="12" t="s">
        <v>85</v>
      </c>
      <c r="AW246" s="12" t="s">
        <v>37</v>
      </c>
      <c r="AX246" s="12" t="s">
        <v>83</v>
      </c>
      <c r="AY246" s="191" t="s">
        <v>215</v>
      </c>
    </row>
    <row r="247" spans="1:65" s="2" customFormat="1" ht="48" x14ac:dyDescent="0.2">
      <c r="A247" s="34"/>
      <c r="B247" s="35"/>
      <c r="C247" s="208" t="s">
        <v>566</v>
      </c>
      <c r="D247" s="208" t="s">
        <v>366</v>
      </c>
      <c r="E247" s="209" t="s">
        <v>597</v>
      </c>
      <c r="F247" s="210" t="s">
        <v>598</v>
      </c>
      <c r="G247" s="211" t="s">
        <v>353</v>
      </c>
      <c r="H247" s="212">
        <v>102.6</v>
      </c>
      <c r="I247" s="213"/>
      <c r="J247" s="214">
        <f>ROUND(I247*H247,2)</f>
        <v>0</v>
      </c>
      <c r="K247" s="210" t="s">
        <v>213</v>
      </c>
      <c r="L247" s="39"/>
      <c r="M247" s="215" t="s">
        <v>35</v>
      </c>
      <c r="N247" s="216" t="s">
        <v>47</v>
      </c>
      <c r="O247" s="64"/>
      <c r="P247" s="172">
        <f>O247*H247</f>
        <v>0</v>
      </c>
      <c r="Q247" s="172">
        <v>0</v>
      </c>
      <c r="R247" s="172">
        <f>Q247*H247</f>
        <v>0</v>
      </c>
      <c r="S247" s="172">
        <v>0</v>
      </c>
      <c r="T247" s="173">
        <f>S247*H247</f>
        <v>0</v>
      </c>
      <c r="U247" s="34"/>
      <c r="V247" s="34"/>
      <c r="W247" s="34"/>
      <c r="X247" s="34"/>
      <c r="Y247" s="34"/>
      <c r="Z247" s="34"/>
      <c r="AA247" s="34"/>
      <c r="AB247" s="34"/>
      <c r="AC247" s="34"/>
      <c r="AD247" s="34"/>
      <c r="AE247" s="34"/>
      <c r="AR247" s="174" t="s">
        <v>369</v>
      </c>
      <c r="AT247" s="174" t="s">
        <v>366</v>
      </c>
      <c r="AU247" s="174" t="s">
        <v>83</v>
      </c>
      <c r="AY247" s="17" t="s">
        <v>215</v>
      </c>
      <c r="BE247" s="175">
        <f>IF(N247="základní",J247,0)</f>
        <v>0</v>
      </c>
      <c r="BF247" s="175">
        <f>IF(N247="snížená",J247,0)</f>
        <v>0</v>
      </c>
      <c r="BG247" s="175">
        <f>IF(N247="zákl. přenesená",J247,0)</f>
        <v>0</v>
      </c>
      <c r="BH247" s="175">
        <f>IF(N247="sníž. přenesená",J247,0)</f>
        <v>0</v>
      </c>
      <c r="BI247" s="175">
        <f>IF(N247="nulová",J247,0)</f>
        <v>0</v>
      </c>
      <c r="BJ247" s="17" t="s">
        <v>83</v>
      </c>
      <c r="BK247" s="175">
        <f>ROUND(I247*H247,2)</f>
        <v>0</v>
      </c>
      <c r="BL247" s="17" t="s">
        <v>369</v>
      </c>
      <c r="BM247" s="174" t="s">
        <v>599</v>
      </c>
    </row>
    <row r="248" spans="1:65" s="12" customFormat="1" x14ac:dyDescent="0.2">
      <c r="B248" s="181"/>
      <c r="C248" s="182"/>
      <c r="D248" s="176" t="s">
        <v>220</v>
      </c>
      <c r="E248" s="183" t="s">
        <v>35</v>
      </c>
      <c r="F248" s="184" t="s">
        <v>588</v>
      </c>
      <c r="G248" s="182"/>
      <c r="H248" s="185">
        <v>102.6</v>
      </c>
      <c r="I248" s="186"/>
      <c r="J248" s="182"/>
      <c r="K248" s="182"/>
      <c r="L248" s="187"/>
      <c r="M248" s="188"/>
      <c r="N248" s="189"/>
      <c r="O248" s="189"/>
      <c r="P248" s="189"/>
      <c r="Q248" s="189"/>
      <c r="R248" s="189"/>
      <c r="S248" s="189"/>
      <c r="T248" s="190"/>
      <c r="AT248" s="191" t="s">
        <v>220</v>
      </c>
      <c r="AU248" s="191" t="s">
        <v>83</v>
      </c>
      <c r="AV248" s="12" t="s">
        <v>85</v>
      </c>
      <c r="AW248" s="12" t="s">
        <v>37</v>
      </c>
      <c r="AX248" s="12" t="s">
        <v>83</v>
      </c>
      <c r="AY248" s="191" t="s">
        <v>215</v>
      </c>
    </row>
    <row r="249" spans="1:65" s="2" customFormat="1" ht="48" x14ac:dyDescent="0.2">
      <c r="A249" s="34"/>
      <c r="B249" s="35"/>
      <c r="C249" s="208" t="s">
        <v>572</v>
      </c>
      <c r="D249" s="208" t="s">
        <v>366</v>
      </c>
      <c r="E249" s="209" t="s">
        <v>601</v>
      </c>
      <c r="F249" s="210" t="s">
        <v>602</v>
      </c>
      <c r="G249" s="211" t="s">
        <v>353</v>
      </c>
      <c r="H249" s="212">
        <v>11.115</v>
      </c>
      <c r="I249" s="213"/>
      <c r="J249" s="214">
        <f>ROUND(I249*H249,2)</f>
        <v>0</v>
      </c>
      <c r="K249" s="210" t="s">
        <v>213</v>
      </c>
      <c r="L249" s="39"/>
      <c r="M249" s="215" t="s">
        <v>35</v>
      </c>
      <c r="N249" s="216" t="s">
        <v>47</v>
      </c>
      <c r="O249" s="64"/>
      <c r="P249" s="172">
        <f>O249*H249</f>
        <v>0</v>
      </c>
      <c r="Q249" s="172">
        <v>0</v>
      </c>
      <c r="R249" s="172">
        <f>Q249*H249</f>
        <v>0</v>
      </c>
      <c r="S249" s="172">
        <v>0</v>
      </c>
      <c r="T249" s="173">
        <f>S249*H249</f>
        <v>0</v>
      </c>
      <c r="U249" s="34"/>
      <c r="V249" s="34"/>
      <c r="W249" s="34"/>
      <c r="X249" s="34"/>
      <c r="Y249" s="34"/>
      <c r="Z249" s="34"/>
      <c r="AA249" s="34"/>
      <c r="AB249" s="34"/>
      <c r="AC249" s="34"/>
      <c r="AD249" s="34"/>
      <c r="AE249" s="34"/>
      <c r="AR249" s="174" t="s">
        <v>369</v>
      </c>
      <c r="AT249" s="174" t="s">
        <v>366</v>
      </c>
      <c r="AU249" s="174" t="s">
        <v>83</v>
      </c>
      <c r="AY249" s="17" t="s">
        <v>215</v>
      </c>
      <c r="BE249" s="175">
        <f>IF(N249="základní",J249,0)</f>
        <v>0</v>
      </c>
      <c r="BF249" s="175">
        <f>IF(N249="snížená",J249,0)</f>
        <v>0</v>
      </c>
      <c r="BG249" s="175">
        <f>IF(N249="zákl. přenesená",J249,0)</f>
        <v>0</v>
      </c>
      <c r="BH249" s="175">
        <f>IF(N249="sníž. přenesená",J249,0)</f>
        <v>0</v>
      </c>
      <c r="BI249" s="175">
        <f>IF(N249="nulová",J249,0)</f>
        <v>0</v>
      </c>
      <c r="BJ249" s="17" t="s">
        <v>83</v>
      </c>
      <c r="BK249" s="175">
        <f>ROUND(I249*H249,2)</f>
        <v>0</v>
      </c>
      <c r="BL249" s="17" t="s">
        <v>369</v>
      </c>
      <c r="BM249" s="174" t="s">
        <v>603</v>
      </c>
    </row>
    <row r="250" spans="1:65" s="12" customFormat="1" x14ac:dyDescent="0.2">
      <c r="B250" s="181"/>
      <c r="C250" s="182"/>
      <c r="D250" s="176" t="s">
        <v>220</v>
      </c>
      <c r="E250" s="183" t="s">
        <v>35</v>
      </c>
      <c r="F250" s="184" t="s">
        <v>773</v>
      </c>
      <c r="G250" s="182"/>
      <c r="H250" s="185">
        <v>11.115</v>
      </c>
      <c r="I250" s="186"/>
      <c r="J250" s="182"/>
      <c r="K250" s="182"/>
      <c r="L250" s="187"/>
      <c r="M250" s="188"/>
      <c r="N250" s="189"/>
      <c r="O250" s="189"/>
      <c r="P250" s="189"/>
      <c r="Q250" s="189"/>
      <c r="R250" s="189"/>
      <c r="S250" s="189"/>
      <c r="T250" s="190"/>
      <c r="AT250" s="191" t="s">
        <v>220</v>
      </c>
      <c r="AU250" s="191" t="s">
        <v>83</v>
      </c>
      <c r="AV250" s="12" t="s">
        <v>85</v>
      </c>
      <c r="AW250" s="12" t="s">
        <v>37</v>
      </c>
      <c r="AX250" s="12" t="s">
        <v>83</v>
      </c>
      <c r="AY250" s="191" t="s">
        <v>215</v>
      </c>
    </row>
    <row r="251" spans="1:65" s="2" customFormat="1" ht="44.25" customHeight="1" x14ac:dyDescent="0.2">
      <c r="A251" s="34"/>
      <c r="B251" s="35"/>
      <c r="C251" s="208" t="s">
        <v>578</v>
      </c>
      <c r="D251" s="208" t="s">
        <v>366</v>
      </c>
      <c r="E251" s="209" t="s">
        <v>605</v>
      </c>
      <c r="F251" s="210" t="s">
        <v>606</v>
      </c>
      <c r="G251" s="211" t="s">
        <v>353</v>
      </c>
      <c r="H251" s="212">
        <v>9.0999999999999998E-2</v>
      </c>
      <c r="I251" s="213"/>
      <c r="J251" s="214">
        <f>ROUND(I251*H251,2)</f>
        <v>0</v>
      </c>
      <c r="K251" s="210" t="s">
        <v>213</v>
      </c>
      <c r="L251" s="39"/>
      <c r="M251" s="215" t="s">
        <v>35</v>
      </c>
      <c r="N251" s="216" t="s">
        <v>47</v>
      </c>
      <c r="O251" s="64"/>
      <c r="P251" s="172">
        <f>O251*H251</f>
        <v>0</v>
      </c>
      <c r="Q251" s="172">
        <v>0</v>
      </c>
      <c r="R251" s="172">
        <f>Q251*H251</f>
        <v>0</v>
      </c>
      <c r="S251" s="172">
        <v>0</v>
      </c>
      <c r="T251" s="173">
        <f>S251*H251</f>
        <v>0</v>
      </c>
      <c r="U251" s="34"/>
      <c r="V251" s="34"/>
      <c r="W251" s="34"/>
      <c r="X251" s="34"/>
      <c r="Y251" s="34"/>
      <c r="Z251" s="34"/>
      <c r="AA251" s="34"/>
      <c r="AB251" s="34"/>
      <c r="AC251" s="34"/>
      <c r="AD251" s="34"/>
      <c r="AE251" s="34"/>
      <c r="AR251" s="174" t="s">
        <v>369</v>
      </c>
      <c r="AT251" s="174" t="s">
        <v>366</v>
      </c>
      <c r="AU251" s="174" t="s">
        <v>83</v>
      </c>
      <c r="AY251" s="17" t="s">
        <v>215</v>
      </c>
      <c r="BE251" s="175">
        <f>IF(N251="základní",J251,0)</f>
        <v>0</v>
      </c>
      <c r="BF251" s="175">
        <f>IF(N251="snížená",J251,0)</f>
        <v>0</v>
      </c>
      <c r="BG251" s="175">
        <f>IF(N251="zákl. přenesená",J251,0)</f>
        <v>0</v>
      </c>
      <c r="BH251" s="175">
        <f>IF(N251="sníž. přenesená",J251,0)</f>
        <v>0</v>
      </c>
      <c r="BI251" s="175">
        <f>IF(N251="nulová",J251,0)</f>
        <v>0</v>
      </c>
      <c r="BJ251" s="17" t="s">
        <v>83</v>
      </c>
      <c r="BK251" s="175">
        <f>ROUND(I251*H251,2)</f>
        <v>0</v>
      </c>
      <c r="BL251" s="17" t="s">
        <v>369</v>
      </c>
      <c r="BM251" s="174" t="s">
        <v>607</v>
      </c>
    </row>
    <row r="252" spans="1:65" s="12" customFormat="1" x14ac:dyDescent="0.2">
      <c r="B252" s="181"/>
      <c r="C252" s="182"/>
      <c r="D252" s="176" t="s">
        <v>220</v>
      </c>
      <c r="E252" s="183" t="s">
        <v>35</v>
      </c>
      <c r="F252" s="184" t="s">
        <v>780</v>
      </c>
      <c r="G252" s="182"/>
      <c r="H252" s="185">
        <v>9.0999999999999998E-2</v>
      </c>
      <c r="I252" s="186"/>
      <c r="J252" s="182"/>
      <c r="K252" s="182"/>
      <c r="L252" s="187"/>
      <c r="M252" s="217"/>
      <c r="N252" s="218"/>
      <c r="O252" s="218"/>
      <c r="P252" s="218"/>
      <c r="Q252" s="218"/>
      <c r="R252" s="218"/>
      <c r="S252" s="218"/>
      <c r="T252" s="219"/>
      <c r="AT252" s="191" t="s">
        <v>220</v>
      </c>
      <c r="AU252" s="191" t="s">
        <v>83</v>
      </c>
      <c r="AV252" s="12" t="s">
        <v>85</v>
      </c>
      <c r="AW252" s="12" t="s">
        <v>37</v>
      </c>
      <c r="AX252" s="12" t="s">
        <v>83</v>
      </c>
      <c r="AY252" s="191" t="s">
        <v>215</v>
      </c>
    </row>
    <row r="253" spans="1:65" s="2" customFormat="1" ht="6.95" customHeight="1" x14ac:dyDescent="0.2">
      <c r="A253" s="34"/>
      <c r="B253" s="47"/>
      <c r="C253" s="48"/>
      <c r="D253" s="48"/>
      <c r="E253" s="48"/>
      <c r="F253" s="48"/>
      <c r="G253" s="48"/>
      <c r="H253" s="48"/>
      <c r="I253" s="48"/>
      <c r="J253" s="48"/>
      <c r="K253" s="48"/>
      <c r="L253" s="39"/>
      <c r="M253" s="34"/>
      <c r="O253" s="34"/>
      <c r="P253" s="34"/>
      <c r="Q253" s="34"/>
      <c r="R253" s="34"/>
      <c r="S253" s="34"/>
      <c r="T253" s="34"/>
      <c r="U253" s="34"/>
      <c r="V253" s="34"/>
      <c r="W253" s="34"/>
      <c r="X253" s="34"/>
      <c r="Y253" s="34"/>
      <c r="Z253" s="34"/>
      <c r="AA253" s="34"/>
      <c r="AB253" s="34"/>
      <c r="AC253" s="34"/>
      <c r="AD253" s="34"/>
      <c r="AE253" s="34"/>
    </row>
  </sheetData>
  <sheetProtection algorithmName="SHA-512" hashValue="kkdfBTQHz6slpKY1v8SRi0Sgfs1YRhkSIwb/AE+9zo66+3IGz+cB603Ra/5JzR0VymgTy5+mfzfQBPg97TCi0g==" saltValue="cfCnlXHwEojh+MQr5HpaHh3dJ910TBhTSxyrmcehY1XVWgbNuwqGqDsGvmgEVBv1eBRd+7s67YD+9p9mEA9Eqw==" spinCount="100000" sheet="1" objects="1" scenarios="1" formatColumns="0" formatRows="0" autoFilter="0"/>
  <autoFilter ref="C87:K252"/>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8"/>
  <sheetViews>
    <sheetView showGridLines="0" topLeftCell="A70" workbookViewId="0">
      <selection activeCell="W90" sqref="W90"/>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44"/>
      <c r="M2" s="344"/>
      <c r="N2" s="344"/>
      <c r="O2" s="344"/>
      <c r="P2" s="344"/>
      <c r="Q2" s="344"/>
      <c r="R2" s="344"/>
      <c r="S2" s="344"/>
      <c r="T2" s="344"/>
      <c r="U2" s="344"/>
      <c r="V2" s="344"/>
      <c r="AT2" s="17" t="s">
        <v>114</v>
      </c>
    </row>
    <row r="3" spans="1:46" s="1" customFormat="1" ht="6.95" customHeight="1" x14ac:dyDescent="0.2">
      <c r="B3" s="108"/>
      <c r="C3" s="109"/>
      <c r="D3" s="109"/>
      <c r="E3" s="109"/>
      <c r="F3" s="109"/>
      <c r="G3" s="109"/>
      <c r="H3" s="109"/>
      <c r="I3" s="109"/>
      <c r="J3" s="109"/>
      <c r="K3" s="109"/>
      <c r="L3" s="20"/>
      <c r="AT3" s="17" t="s">
        <v>85</v>
      </c>
    </row>
    <row r="4" spans="1:46" s="1" customFormat="1" ht="24.95" customHeight="1" x14ac:dyDescent="0.2">
      <c r="B4" s="20"/>
      <c r="D4" s="110" t="s">
        <v>182</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369" t="str">
        <f>'Rekapitulace stavby'!K6</f>
        <v>Oprava kolejí a výhybek v úseku H. Dvořiště - Velešín na trati Č. Budějovice - Summerau</v>
      </c>
      <c r="F7" s="370"/>
      <c r="G7" s="370"/>
      <c r="H7" s="370"/>
      <c r="L7" s="20"/>
    </row>
    <row r="8" spans="1:46" s="1" customFormat="1" ht="12" customHeight="1" x14ac:dyDescent="0.2">
      <c r="B8" s="20"/>
      <c r="D8" s="112" t="s">
        <v>183</v>
      </c>
      <c r="L8" s="20"/>
    </row>
    <row r="9" spans="1:46" s="2" customFormat="1" ht="16.5" customHeight="1" x14ac:dyDescent="0.2">
      <c r="A9" s="34"/>
      <c r="B9" s="39"/>
      <c r="C9" s="34"/>
      <c r="D9" s="34"/>
      <c r="E9" s="369" t="s">
        <v>754</v>
      </c>
      <c r="F9" s="371"/>
      <c r="G9" s="371"/>
      <c r="H9" s="371"/>
      <c r="I9" s="34"/>
      <c r="J9" s="34"/>
      <c r="K9" s="34"/>
      <c r="L9" s="113"/>
      <c r="S9" s="34"/>
      <c r="T9" s="34"/>
      <c r="U9" s="34"/>
      <c r="V9" s="34"/>
      <c r="W9" s="34"/>
      <c r="X9" s="34"/>
      <c r="Y9" s="34"/>
      <c r="Z9" s="34"/>
      <c r="AA9" s="34"/>
      <c r="AB9" s="34"/>
      <c r="AC9" s="34"/>
      <c r="AD9" s="34"/>
      <c r="AE9" s="34"/>
    </row>
    <row r="10" spans="1:46" s="2" customFormat="1" ht="12" customHeight="1" x14ac:dyDescent="0.2">
      <c r="A10" s="34"/>
      <c r="B10" s="39"/>
      <c r="C10" s="34"/>
      <c r="D10" s="112" t="s">
        <v>185</v>
      </c>
      <c r="E10" s="34"/>
      <c r="F10" s="34"/>
      <c r="G10" s="34"/>
      <c r="H10" s="34"/>
      <c r="I10" s="34"/>
      <c r="J10" s="34"/>
      <c r="K10" s="34"/>
      <c r="L10" s="113"/>
      <c r="S10" s="34"/>
      <c r="T10" s="34"/>
      <c r="U10" s="34"/>
      <c r="V10" s="34"/>
      <c r="W10" s="34"/>
      <c r="X10" s="34"/>
      <c r="Y10" s="34"/>
      <c r="Z10" s="34"/>
      <c r="AA10" s="34"/>
      <c r="AB10" s="34"/>
      <c r="AC10" s="34"/>
      <c r="AD10" s="34"/>
      <c r="AE10" s="34"/>
    </row>
    <row r="11" spans="1:46" s="2" customFormat="1" ht="16.5" customHeight="1" x14ac:dyDescent="0.2">
      <c r="A11" s="34"/>
      <c r="B11" s="39"/>
      <c r="C11" s="34"/>
      <c r="D11" s="34"/>
      <c r="E11" s="372" t="s">
        <v>781</v>
      </c>
      <c r="F11" s="371"/>
      <c r="G11" s="371"/>
      <c r="H11" s="371"/>
      <c r="I11" s="34"/>
      <c r="J11" s="34"/>
      <c r="K11" s="34"/>
      <c r="L11" s="113"/>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 customHeight="1" x14ac:dyDescent="0.2">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 customHeight="1" x14ac:dyDescent="0.2">
      <c r="A14" s="34"/>
      <c r="B14" s="39"/>
      <c r="C14" s="34"/>
      <c r="D14" s="112" t="s">
        <v>22</v>
      </c>
      <c r="E14" s="34"/>
      <c r="F14" s="103" t="s">
        <v>717</v>
      </c>
      <c r="G14" s="34"/>
      <c r="H14" s="34"/>
      <c r="I14" s="112" t="s">
        <v>24</v>
      </c>
      <c r="J14" s="114" t="str">
        <f>'Rekapitulace stavby'!AN8</f>
        <v>20. 1. 2021</v>
      </c>
      <c r="K14" s="34"/>
      <c r="L14" s="113"/>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 customHeight="1" x14ac:dyDescent="0.2">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8" customHeight="1" x14ac:dyDescent="0.2">
      <c r="A17" s="34"/>
      <c r="B17" s="39"/>
      <c r="C17" s="34"/>
      <c r="D17" s="34"/>
      <c r="E17" s="103" t="s">
        <v>188</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 customHeight="1" x14ac:dyDescent="0.2">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8" customHeight="1" x14ac:dyDescent="0.2">
      <c r="A20" s="34"/>
      <c r="B20" s="39"/>
      <c r="C20" s="34"/>
      <c r="D20" s="34"/>
      <c r="E20" s="373" t="str">
        <f>'Rekapitulace stavby'!E14</f>
        <v>Vyplň údaj</v>
      </c>
      <c r="F20" s="374"/>
      <c r="G20" s="374"/>
      <c r="H20" s="374"/>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 customHeight="1" x14ac:dyDescent="0.2">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8" customHeight="1" x14ac:dyDescent="0.2">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 customHeight="1" x14ac:dyDescent="0.2">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8" customHeight="1" x14ac:dyDescent="0.2">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 customHeight="1" x14ac:dyDescent="0.2">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6.5" customHeight="1" x14ac:dyDescent="0.2">
      <c r="A29" s="115"/>
      <c r="B29" s="116"/>
      <c r="C29" s="115"/>
      <c r="D29" s="115"/>
      <c r="E29" s="375" t="s">
        <v>35</v>
      </c>
      <c r="F29" s="375"/>
      <c r="G29" s="375"/>
      <c r="H29" s="375"/>
      <c r="I29" s="115"/>
      <c r="J29" s="115"/>
      <c r="K29" s="115"/>
      <c r="L29" s="117"/>
      <c r="S29" s="115"/>
      <c r="T29" s="115"/>
      <c r="U29" s="115"/>
      <c r="V29" s="115"/>
      <c r="W29" s="115"/>
      <c r="X29" s="115"/>
      <c r="Y29" s="115"/>
      <c r="Z29" s="115"/>
      <c r="AA29" s="115"/>
      <c r="AB29" s="115"/>
      <c r="AC29" s="115"/>
      <c r="AD29" s="115"/>
      <c r="AE29" s="115"/>
    </row>
    <row r="30" spans="1:31" s="2" customFormat="1" ht="6.95" customHeight="1" x14ac:dyDescent="0.2">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25.35" customHeight="1" x14ac:dyDescent="0.2">
      <c r="A32" s="34"/>
      <c r="B32" s="39"/>
      <c r="C32" s="34"/>
      <c r="D32" s="119" t="s">
        <v>42</v>
      </c>
      <c r="E32" s="34"/>
      <c r="F32" s="34"/>
      <c r="G32" s="34"/>
      <c r="H32" s="34"/>
      <c r="I32" s="34"/>
      <c r="J32" s="120">
        <f>ROUND(J85, 2)</f>
        <v>0</v>
      </c>
      <c r="K32" s="34"/>
      <c r="L32" s="113"/>
      <c r="S32" s="34"/>
      <c r="T32" s="34"/>
      <c r="U32" s="34"/>
      <c r="V32" s="34"/>
      <c r="W32" s="34"/>
      <c r="X32" s="34"/>
      <c r="Y32" s="34"/>
      <c r="Z32" s="34"/>
      <c r="AA32" s="34"/>
      <c r="AB32" s="34"/>
      <c r="AC32" s="34"/>
      <c r="AD32" s="34"/>
      <c r="AE32" s="34"/>
    </row>
    <row r="33" spans="1:31" s="2" customFormat="1" ht="6.95" customHeight="1" x14ac:dyDescent="0.2">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4.45" customHeight="1" x14ac:dyDescent="0.2">
      <c r="A35" s="34"/>
      <c r="B35" s="39"/>
      <c r="C35" s="34"/>
      <c r="D35" s="122" t="s">
        <v>46</v>
      </c>
      <c r="E35" s="112" t="s">
        <v>47</v>
      </c>
      <c r="F35" s="123">
        <f>ROUND((SUM(BE85:BE97)),  2)</f>
        <v>0</v>
      </c>
      <c r="G35" s="34"/>
      <c r="H35" s="34"/>
      <c r="I35" s="124">
        <v>0.21</v>
      </c>
      <c r="J35" s="123">
        <f>ROUND(((SUM(BE85:BE97))*I35),  2)</f>
        <v>0</v>
      </c>
      <c r="K35" s="34"/>
      <c r="L35" s="113"/>
      <c r="S35" s="34"/>
      <c r="T35" s="34"/>
      <c r="U35" s="34"/>
      <c r="V35" s="34"/>
      <c r="W35" s="34"/>
      <c r="X35" s="34"/>
      <c r="Y35" s="34"/>
      <c r="Z35" s="34"/>
      <c r="AA35" s="34"/>
      <c r="AB35" s="34"/>
      <c r="AC35" s="34"/>
      <c r="AD35" s="34"/>
      <c r="AE35" s="34"/>
    </row>
    <row r="36" spans="1:31" s="2" customFormat="1" ht="14.45" customHeight="1" x14ac:dyDescent="0.2">
      <c r="A36" s="34"/>
      <c r="B36" s="39"/>
      <c r="C36" s="34"/>
      <c r="D36" s="34"/>
      <c r="E36" s="112" t="s">
        <v>48</v>
      </c>
      <c r="F36" s="123">
        <f>ROUND((SUM(BF85:BF97)),  2)</f>
        <v>0</v>
      </c>
      <c r="G36" s="34"/>
      <c r="H36" s="34"/>
      <c r="I36" s="124">
        <v>0.15</v>
      </c>
      <c r="J36" s="123">
        <f>ROUND(((SUM(BF85:BF97))*I36),  2)</f>
        <v>0</v>
      </c>
      <c r="K36" s="34"/>
      <c r="L36" s="113"/>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49</v>
      </c>
      <c r="F37" s="123">
        <f>ROUND((SUM(BG85:BG97)),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2" t="s">
        <v>50</v>
      </c>
      <c r="F38" s="123">
        <f>ROUND((SUM(BH85:BH97)),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2" t="s">
        <v>51</v>
      </c>
      <c r="F39" s="123">
        <f>ROUND((SUM(BI85:BI97)),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25.35" customHeight="1" x14ac:dyDescent="0.2">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ht="14.45" customHeight="1" x14ac:dyDescent="0.2">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ht="6.95" customHeight="1" x14ac:dyDescent="0.2">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24.95" customHeight="1" x14ac:dyDescent="0.2">
      <c r="A47" s="34"/>
      <c r="B47" s="35"/>
      <c r="C47" s="23" t="s">
        <v>189</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6.95" customHeight="1" x14ac:dyDescent="0.2">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 customHeight="1" x14ac:dyDescent="0.2">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6.5" customHeight="1" x14ac:dyDescent="0.2">
      <c r="A50" s="34"/>
      <c r="B50" s="35"/>
      <c r="C50" s="36"/>
      <c r="D50" s="36"/>
      <c r="E50" s="367" t="str">
        <f>E7</f>
        <v>Oprava kolejí a výhybek v úseku H. Dvořiště - Velešín na trati Č. Budějovice - Summerau</v>
      </c>
      <c r="F50" s="368"/>
      <c r="G50" s="368"/>
      <c r="H50" s="368"/>
      <c r="I50" s="36"/>
      <c r="J50" s="36"/>
      <c r="K50" s="36"/>
      <c r="L50" s="113"/>
      <c r="S50" s="34"/>
      <c r="T50" s="34"/>
      <c r="U50" s="34"/>
      <c r="V50" s="34"/>
      <c r="W50" s="34"/>
      <c r="X50" s="34"/>
      <c r="Y50" s="34"/>
      <c r="Z50" s="34"/>
      <c r="AA50" s="34"/>
      <c r="AB50" s="34"/>
      <c r="AC50" s="34"/>
      <c r="AD50" s="34"/>
      <c r="AE50" s="34"/>
    </row>
    <row r="51" spans="1:47" s="1" customFormat="1" ht="12" customHeight="1" x14ac:dyDescent="0.2">
      <c r="B51" s="21"/>
      <c r="C51" s="29" t="s">
        <v>183</v>
      </c>
      <c r="D51" s="22"/>
      <c r="E51" s="22"/>
      <c r="F51" s="22"/>
      <c r="G51" s="22"/>
      <c r="H51" s="22"/>
      <c r="I51" s="22"/>
      <c r="J51" s="22"/>
      <c r="K51" s="22"/>
      <c r="L51" s="20"/>
    </row>
    <row r="52" spans="1:47" s="2" customFormat="1" ht="16.5" customHeight="1" x14ac:dyDescent="0.2">
      <c r="A52" s="34"/>
      <c r="B52" s="35"/>
      <c r="C52" s="36"/>
      <c r="D52" s="36"/>
      <c r="E52" s="367" t="s">
        <v>754</v>
      </c>
      <c r="F52" s="366"/>
      <c r="G52" s="366"/>
      <c r="H52" s="366"/>
      <c r="I52" s="36"/>
      <c r="J52" s="36"/>
      <c r="K52" s="36"/>
      <c r="L52" s="113"/>
      <c r="S52" s="34"/>
      <c r="T52" s="34"/>
      <c r="U52" s="34"/>
      <c r="V52" s="34"/>
      <c r="W52" s="34"/>
      <c r="X52" s="34"/>
      <c r="Y52" s="34"/>
      <c r="Z52" s="34"/>
      <c r="AA52" s="34"/>
      <c r="AB52" s="34"/>
      <c r="AC52" s="34"/>
      <c r="AD52" s="34"/>
      <c r="AE52" s="34"/>
    </row>
    <row r="53" spans="1:47" s="2" customFormat="1" ht="12" customHeight="1" x14ac:dyDescent="0.2">
      <c r="A53" s="34"/>
      <c r="B53" s="35"/>
      <c r="C53" s="29" t="s">
        <v>185</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6.5" customHeight="1" x14ac:dyDescent="0.2">
      <c r="A54" s="34"/>
      <c r="B54" s="35"/>
      <c r="C54" s="36"/>
      <c r="D54" s="36"/>
      <c r="E54" s="330" t="str">
        <f>E11</f>
        <v>SO 04.2 - Materíál dodávaný zadavatelem - NEOCEŇOVAT!</v>
      </c>
      <c r="F54" s="366"/>
      <c r="G54" s="366"/>
      <c r="H54" s="366"/>
      <c r="I54" s="36"/>
      <c r="J54" s="36"/>
      <c r="K54" s="36"/>
      <c r="L54" s="113"/>
      <c r="S54" s="34"/>
      <c r="T54" s="34"/>
      <c r="U54" s="34"/>
      <c r="V54" s="34"/>
      <c r="W54" s="34"/>
      <c r="X54" s="34"/>
      <c r="Y54" s="34"/>
      <c r="Z54" s="34"/>
      <c r="AA54" s="34"/>
      <c r="AB54" s="34"/>
      <c r="AC54" s="34"/>
      <c r="AD54" s="34"/>
      <c r="AE54" s="34"/>
    </row>
    <row r="55" spans="1:47" s="2" customFormat="1" ht="6.95" customHeight="1" x14ac:dyDescent="0.2">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 customHeight="1" x14ac:dyDescent="0.2">
      <c r="A56" s="34"/>
      <c r="B56" s="35"/>
      <c r="C56" s="29" t="s">
        <v>22</v>
      </c>
      <c r="D56" s="36"/>
      <c r="E56" s="36"/>
      <c r="F56" s="27" t="str">
        <f>F14</f>
        <v>trať 196 dle JŘ, žst. Včelná</v>
      </c>
      <c r="G56" s="36"/>
      <c r="H56" s="36"/>
      <c r="I56" s="29" t="s">
        <v>24</v>
      </c>
      <c r="J56" s="59" t="str">
        <f>IF(J14="","",J14)</f>
        <v>20. 1. 2021</v>
      </c>
      <c r="K56" s="36"/>
      <c r="L56" s="113"/>
      <c r="S56" s="34"/>
      <c r="T56" s="34"/>
      <c r="U56" s="34"/>
      <c r="V56" s="34"/>
      <c r="W56" s="34"/>
      <c r="X56" s="34"/>
      <c r="Y56" s="34"/>
      <c r="Z56" s="34"/>
      <c r="AA56" s="34"/>
      <c r="AB56" s="34"/>
      <c r="AC56" s="34"/>
      <c r="AD56" s="34"/>
      <c r="AE56" s="34"/>
    </row>
    <row r="57" spans="1:47" s="2" customFormat="1" ht="6.95" customHeight="1" x14ac:dyDescent="0.2">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5.2" customHeight="1" x14ac:dyDescent="0.2">
      <c r="A58" s="34"/>
      <c r="B58" s="35"/>
      <c r="C58" s="29" t="s">
        <v>26</v>
      </c>
      <c r="D58" s="36"/>
      <c r="E58" s="36"/>
      <c r="F58" s="27" t="str">
        <f>E17</f>
        <v xml:space="preserve">Správa železnic, s. o.,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5.2" customHeight="1" x14ac:dyDescent="0.2">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ht="10.35" customHeight="1" x14ac:dyDescent="0.2">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29.25" customHeight="1" x14ac:dyDescent="0.2">
      <c r="A61" s="34"/>
      <c r="B61" s="35"/>
      <c r="C61" s="136" t="s">
        <v>190</v>
      </c>
      <c r="D61" s="137"/>
      <c r="E61" s="137"/>
      <c r="F61" s="137"/>
      <c r="G61" s="137"/>
      <c r="H61" s="137"/>
      <c r="I61" s="137"/>
      <c r="J61" s="138" t="s">
        <v>191</v>
      </c>
      <c r="K61" s="137"/>
      <c r="L61" s="113"/>
      <c r="S61" s="34"/>
      <c r="T61" s="34"/>
      <c r="U61" s="34"/>
      <c r="V61" s="34"/>
      <c r="W61" s="34"/>
      <c r="X61" s="34"/>
      <c r="Y61" s="34"/>
      <c r="Z61" s="34"/>
      <c r="AA61" s="34"/>
      <c r="AB61" s="34"/>
      <c r="AC61" s="34"/>
      <c r="AD61" s="34"/>
      <c r="AE61" s="34"/>
    </row>
    <row r="62" spans="1:47" s="2" customFormat="1" ht="10.35" customHeight="1" x14ac:dyDescent="0.2">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22.9" customHeight="1" x14ac:dyDescent="0.2">
      <c r="A63" s="34"/>
      <c r="B63" s="35"/>
      <c r="C63" s="139" t="s">
        <v>74</v>
      </c>
      <c r="D63" s="36"/>
      <c r="E63" s="36"/>
      <c r="F63" s="36"/>
      <c r="G63" s="36"/>
      <c r="H63" s="36"/>
      <c r="I63" s="36"/>
      <c r="J63" s="77">
        <f>J85</f>
        <v>0</v>
      </c>
      <c r="K63" s="36"/>
      <c r="L63" s="113"/>
      <c r="S63" s="34"/>
      <c r="T63" s="34"/>
      <c r="U63" s="34"/>
      <c r="V63" s="34"/>
      <c r="W63" s="34"/>
      <c r="X63" s="34"/>
      <c r="Y63" s="34"/>
      <c r="Z63" s="34"/>
      <c r="AA63" s="34"/>
      <c r="AB63" s="34"/>
      <c r="AC63" s="34"/>
      <c r="AD63" s="34"/>
      <c r="AE63" s="34"/>
      <c r="AU63" s="17" t="s">
        <v>192</v>
      </c>
    </row>
    <row r="64" spans="1:47" s="2" customFormat="1" ht="21.75" customHeight="1" x14ac:dyDescent="0.2">
      <c r="A64" s="34"/>
      <c r="B64" s="35"/>
      <c r="C64" s="36"/>
      <c r="D64" s="36"/>
      <c r="E64" s="36"/>
      <c r="F64" s="36"/>
      <c r="G64" s="36"/>
      <c r="H64" s="36"/>
      <c r="I64" s="36"/>
      <c r="J64" s="36"/>
      <c r="K64" s="36"/>
      <c r="L64" s="113"/>
      <c r="S64" s="34"/>
      <c r="T64" s="34"/>
      <c r="U64" s="34"/>
      <c r="V64" s="34"/>
      <c r="W64" s="34"/>
      <c r="X64" s="34"/>
      <c r="Y64" s="34"/>
      <c r="Z64" s="34"/>
      <c r="AA64" s="34"/>
      <c r="AB64" s="34"/>
      <c r="AC64" s="34"/>
      <c r="AD64" s="34"/>
      <c r="AE64" s="34"/>
    </row>
    <row r="65" spans="1:31" s="2" customFormat="1" ht="6.95" customHeight="1" x14ac:dyDescent="0.2">
      <c r="A65" s="34"/>
      <c r="B65" s="47"/>
      <c r="C65" s="48"/>
      <c r="D65" s="48"/>
      <c r="E65" s="48"/>
      <c r="F65" s="48"/>
      <c r="G65" s="48"/>
      <c r="H65" s="48"/>
      <c r="I65" s="48"/>
      <c r="J65" s="48"/>
      <c r="K65" s="48"/>
      <c r="L65" s="113"/>
      <c r="S65" s="34"/>
      <c r="T65" s="34"/>
      <c r="U65" s="34"/>
      <c r="V65" s="34"/>
      <c r="W65" s="34"/>
      <c r="X65" s="34"/>
      <c r="Y65" s="34"/>
      <c r="Z65" s="34"/>
      <c r="AA65" s="34"/>
      <c r="AB65" s="34"/>
      <c r="AC65" s="34"/>
      <c r="AD65" s="34"/>
      <c r="AE65" s="34"/>
    </row>
    <row r="69" spans="1:31" s="2" customFormat="1" ht="6.95" customHeight="1" x14ac:dyDescent="0.2">
      <c r="A69" s="34"/>
      <c r="B69" s="49"/>
      <c r="C69" s="50"/>
      <c r="D69" s="50"/>
      <c r="E69" s="50"/>
      <c r="F69" s="50"/>
      <c r="G69" s="50"/>
      <c r="H69" s="50"/>
      <c r="I69" s="50"/>
      <c r="J69" s="50"/>
      <c r="K69" s="50"/>
      <c r="L69" s="113"/>
      <c r="S69" s="34"/>
      <c r="T69" s="34"/>
      <c r="U69" s="34"/>
      <c r="V69" s="34"/>
      <c r="W69" s="34"/>
      <c r="X69" s="34"/>
      <c r="Y69" s="34"/>
      <c r="Z69" s="34"/>
      <c r="AA69" s="34"/>
      <c r="AB69" s="34"/>
      <c r="AC69" s="34"/>
      <c r="AD69" s="34"/>
      <c r="AE69" s="34"/>
    </row>
    <row r="70" spans="1:31" s="2" customFormat="1" ht="24.95" customHeight="1" x14ac:dyDescent="0.2">
      <c r="A70" s="34"/>
      <c r="B70" s="35"/>
      <c r="C70" s="23" t="s">
        <v>196</v>
      </c>
      <c r="D70" s="36"/>
      <c r="E70" s="36"/>
      <c r="F70" s="36"/>
      <c r="G70" s="36"/>
      <c r="H70" s="36"/>
      <c r="I70" s="36"/>
      <c r="J70" s="36"/>
      <c r="K70" s="36"/>
      <c r="L70" s="113"/>
      <c r="S70" s="34"/>
      <c r="T70" s="34"/>
      <c r="U70" s="34"/>
      <c r="V70" s="34"/>
      <c r="W70" s="34"/>
      <c r="X70" s="34"/>
      <c r="Y70" s="34"/>
      <c r="Z70" s="34"/>
      <c r="AA70" s="34"/>
      <c r="AB70" s="34"/>
      <c r="AC70" s="34"/>
      <c r="AD70" s="34"/>
      <c r="AE70" s="34"/>
    </row>
    <row r="71" spans="1:31" s="2" customFormat="1" ht="6.95" customHeight="1" x14ac:dyDescent="0.2">
      <c r="A71" s="34"/>
      <c r="B71" s="35"/>
      <c r="C71" s="36"/>
      <c r="D71" s="36"/>
      <c r="E71" s="36"/>
      <c r="F71" s="36"/>
      <c r="G71" s="36"/>
      <c r="H71" s="36"/>
      <c r="I71" s="36"/>
      <c r="J71" s="36"/>
      <c r="K71" s="36"/>
      <c r="L71" s="113"/>
      <c r="S71" s="34"/>
      <c r="T71" s="34"/>
      <c r="U71" s="34"/>
      <c r="V71" s="34"/>
      <c r="W71" s="34"/>
      <c r="X71" s="34"/>
      <c r="Y71" s="34"/>
      <c r="Z71" s="34"/>
      <c r="AA71" s="34"/>
      <c r="AB71" s="34"/>
      <c r="AC71" s="34"/>
      <c r="AD71" s="34"/>
      <c r="AE71" s="34"/>
    </row>
    <row r="72" spans="1:31" s="2" customFormat="1" ht="12" customHeight="1" x14ac:dyDescent="0.2">
      <c r="A72" s="34"/>
      <c r="B72" s="35"/>
      <c r="C72" s="29" t="s">
        <v>16</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ht="16.5" customHeight="1" x14ac:dyDescent="0.2">
      <c r="A73" s="34"/>
      <c r="B73" s="35"/>
      <c r="C73" s="36"/>
      <c r="D73" s="36"/>
      <c r="E73" s="367" t="str">
        <f>E7</f>
        <v>Oprava kolejí a výhybek v úseku H. Dvořiště - Velešín na trati Č. Budějovice - Summerau</v>
      </c>
      <c r="F73" s="368"/>
      <c r="G73" s="368"/>
      <c r="H73" s="368"/>
      <c r="I73" s="36"/>
      <c r="J73" s="36"/>
      <c r="K73" s="36"/>
      <c r="L73" s="113"/>
      <c r="S73" s="34"/>
      <c r="T73" s="34"/>
      <c r="U73" s="34"/>
      <c r="V73" s="34"/>
      <c r="W73" s="34"/>
      <c r="X73" s="34"/>
      <c r="Y73" s="34"/>
      <c r="Z73" s="34"/>
      <c r="AA73" s="34"/>
      <c r="AB73" s="34"/>
      <c r="AC73" s="34"/>
      <c r="AD73" s="34"/>
      <c r="AE73" s="34"/>
    </row>
    <row r="74" spans="1:31" s="1" customFormat="1" ht="12" customHeight="1" x14ac:dyDescent="0.2">
      <c r="B74" s="21"/>
      <c r="C74" s="29" t="s">
        <v>183</v>
      </c>
      <c r="D74" s="22"/>
      <c r="E74" s="22"/>
      <c r="F74" s="22"/>
      <c r="G74" s="22"/>
      <c r="H74" s="22"/>
      <c r="I74" s="22"/>
      <c r="J74" s="22"/>
      <c r="K74" s="22"/>
      <c r="L74" s="20"/>
    </row>
    <row r="75" spans="1:31" s="2" customFormat="1" ht="16.5" customHeight="1" x14ac:dyDescent="0.2">
      <c r="A75" s="34"/>
      <c r="B75" s="35"/>
      <c r="C75" s="36"/>
      <c r="D75" s="36"/>
      <c r="E75" s="367" t="s">
        <v>754</v>
      </c>
      <c r="F75" s="366"/>
      <c r="G75" s="366"/>
      <c r="H75" s="366"/>
      <c r="I75" s="36"/>
      <c r="J75" s="36"/>
      <c r="K75" s="36"/>
      <c r="L75" s="113"/>
      <c r="S75" s="34"/>
      <c r="T75" s="34"/>
      <c r="U75" s="34"/>
      <c r="V75" s="34"/>
      <c r="W75" s="34"/>
      <c r="X75" s="34"/>
      <c r="Y75" s="34"/>
      <c r="Z75" s="34"/>
      <c r="AA75" s="34"/>
      <c r="AB75" s="34"/>
      <c r="AC75" s="34"/>
      <c r="AD75" s="34"/>
      <c r="AE75" s="34"/>
    </row>
    <row r="76" spans="1:31" s="2" customFormat="1" ht="12" customHeight="1" x14ac:dyDescent="0.2">
      <c r="A76" s="34"/>
      <c r="B76" s="35"/>
      <c r="C76" s="29" t="s">
        <v>185</v>
      </c>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ht="16.5" customHeight="1" x14ac:dyDescent="0.2">
      <c r="A77" s="34"/>
      <c r="B77" s="35"/>
      <c r="C77" s="36"/>
      <c r="D77" s="36"/>
      <c r="E77" s="330" t="str">
        <f>E11</f>
        <v>SO 04.2 - Materíál dodávaný zadavatelem - NEOCEŇOVAT!</v>
      </c>
      <c r="F77" s="366"/>
      <c r="G77" s="366"/>
      <c r="H77" s="366"/>
      <c r="I77" s="36"/>
      <c r="J77" s="36"/>
      <c r="K77" s="36"/>
      <c r="L77" s="113"/>
      <c r="S77" s="34"/>
      <c r="T77" s="34"/>
      <c r="U77" s="34"/>
      <c r="V77" s="34"/>
      <c r="W77" s="34"/>
      <c r="X77" s="34"/>
      <c r="Y77" s="34"/>
      <c r="Z77" s="34"/>
      <c r="AA77" s="34"/>
      <c r="AB77" s="34"/>
      <c r="AC77" s="34"/>
      <c r="AD77" s="34"/>
      <c r="AE77" s="34"/>
    </row>
    <row r="78" spans="1:31" s="2" customFormat="1" ht="6.95" customHeight="1" x14ac:dyDescent="0.2">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ht="12" customHeight="1" x14ac:dyDescent="0.2">
      <c r="A79" s="34"/>
      <c r="B79" s="35"/>
      <c r="C79" s="29" t="s">
        <v>22</v>
      </c>
      <c r="D79" s="36"/>
      <c r="E79" s="36"/>
      <c r="F79" s="27" t="str">
        <f>F14</f>
        <v>trať 196 dle JŘ, žst. Včelná</v>
      </c>
      <c r="G79" s="36"/>
      <c r="H79" s="36"/>
      <c r="I79" s="29" t="s">
        <v>24</v>
      </c>
      <c r="J79" s="59" t="str">
        <f>IF(J14="","",J14)</f>
        <v>20. 1. 2021</v>
      </c>
      <c r="K79" s="36"/>
      <c r="L79" s="113"/>
      <c r="S79" s="34"/>
      <c r="T79" s="34"/>
      <c r="U79" s="34"/>
      <c r="V79" s="34"/>
      <c r="W79" s="34"/>
      <c r="X79" s="34"/>
      <c r="Y79" s="34"/>
      <c r="Z79" s="34"/>
      <c r="AA79" s="34"/>
      <c r="AB79" s="34"/>
      <c r="AC79" s="34"/>
      <c r="AD79" s="34"/>
      <c r="AE79" s="34"/>
    </row>
    <row r="80" spans="1:31" s="2" customFormat="1" ht="6.95" customHeight="1" x14ac:dyDescent="0.2">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5.2" customHeight="1" x14ac:dyDescent="0.2">
      <c r="A81" s="34"/>
      <c r="B81" s="35"/>
      <c r="C81" s="29" t="s">
        <v>26</v>
      </c>
      <c r="D81" s="36"/>
      <c r="E81" s="36"/>
      <c r="F81" s="27" t="str">
        <f>E17</f>
        <v xml:space="preserve">Správa železnic, s. o., OŘ Plzeň </v>
      </c>
      <c r="G81" s="36"/>
      <c r="H81" s="36"/>
      <c r="I81" s="29" t="s">
        <v>34</v>
      </c>
      <c r="J81" s="32" t="str">
        <f>E23</f>
        <v xml:space="preserve"> </v>
      </c>
      <c r="K81" s="36"/>
      <c r="L81" s="113"/>
      <c r="S81" s="34"/>
      <c r="T81" s="34"/>
      <c r="U81" s="34"/>
      <c r="V81" s="34"/>
      <c r="W81" s="34"/>
      <c r="X81" s="34"/>
      <c r="Y81" s="34"/>
      <c r="Z81" s="34"/>
      <c r="AA81" s="34"/>
      <c r="AB81" s="34"/>
      <c r="AC81" s="34"/>
      <c r="AD81" s="34"/>
      <c r="AE81" s="34"/>
    </row>
    <row r="82" spans="1:65" s="2" customFormat="1" ht="15.2" customHeight="1" x14ac:dyDescent="0.2">
      <c r="A82" s="34"/>
      <c r="B82" s="35"/>
      <c r="C82" s="29" t="s">
        <v>32</v>
      </c>
      <c r="D82" s="36"/>
      <c r="E82" s="36"/>
      <c r="F82" s="27" t="str">
        <f>IF(E20="","",E20)</f>
        <v>Vyplň údaj</v>
      </c>
      <c r="G82" s="36"/>
      <c r="H82" s="36"/>
      <c r="I82" s="29" t="s">
        <v>38</v>
      </c>
      <c r="J82" s="32" t="str">
        <f>E26</f>
        <v>Libor Brabenec</v>
      </c>
      <c r="K82" s="36"/>
      <c r="L82" s="113"/>
      <c r="S82" s="34"/>
      <c r="T82" s="34"/>
      <c r="U82" s="34"/>
      <c r="V82" s="34"/>
      <c r="W82" s="34"/>
      <c r="X82" s="34"/>
      <c r="Y82" s="34"/>
      <c r="Z82" s="34"/>
      <c r="AA82" s="34"/>
      <c r="AB82" s="34"/>
      <c r="AC82" s="34"/>
      <c r="AD82" s="34"/>
      <c r="AE82" s="34"/>
    </row>
    <row r="83" spans="1:65" s="2" customFormat="1" ht="10.35" customHeight="1" x14ac:dyDescent="0.2">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11" customFormat="1" ht="29.25" customHeight="1" x14ac:dyDescent="0.2">
      <c r="A84" s="151"/>
      <c r="B84" s="152"/>
      <c r="C84" s="153" t="s">
        <v>197</v>
      </c>
      <c r="D84" s="154" t="s">
        <v>61</v>
      </c>
      <c r="E84" s="154" t="s">
        <v>57</v>
      </c>
      <c r="F84" s="154" t="s">
        <v>58</v>
      </c>
      <c r="G84" s="154" t="s">
        <v>198</v>
      </c>
      <c r="H84" s="154" t="s">
        <v>199</v>
      </c>
      <c r="I84" s="154" t="s">
        <v>200</v>
      </c>
      <c r="J84" s="154" t="s">
        <v>191</v>
      </c>
      <c r="K84" s="155" t="s">
        <v>201</v>
      </c>
      <c r="L84" s="156"/>
      <c r="M84" s="68" t="s">
        <v>35</v>
      </c>
      <c r="N84" s="69" t="s">
        <v>46</v>
      </c>
      <c r="O84" s="69" t="s">
        <v>202</v>
      </c>
      <c r="P84" s="69" t="s">
        <v>203</v>
      </c>
      <c r="Q84" s="69" t="s">
        <v>204</v>
      </c>
      <c r="R84" s="69" t="s">
        <v>205</v>
      </c>
      <c r="S84" s="69" t="s">
        <v>206</v>
      </c>
      <c r="T84" s="70" t="s">
        <v>207</v>
      </c>
      <c r="U84" s="151"/>
      <c r="V84" s="151"/>
      <c r="W84" s="151"/>
      <c r="X84" s="151"/>
      <c r="Y84" s="151"/>
      <c r="Z84" s="151"/>
      <c r="AA84" s="151"/>
      <c r="AB84" s="151"/>
      <c r="AC84" s="151"/>
      <c r="AD84" s="151"/>
      <c r="AE84" s="151"/>
    </row>
    <row r="85" spans="1:65" s="2" customFormat="1" ht="22.9" customHeight="1" x14ac:dyDescent="0.25">
      <c r="A85" s="34"/>
      <c r="B85" s="35"/>
      <c r="C85" s="75" t="s">
        <v>208</v>
      </c>
      <c r="D85" s="36"/>
      <c r="E85" s="36"/>
      <c r="F85" s="36"/>
      <c r="G85" s="36"/>
      <c r="H85" s="36"/>
      <c r="I85" s="36"/>
      <c r="J85" s="157">
        <f>BK85</f>
        <v>0</v>
      </c>
      <c r="K85" s="36"/>
      <c r="L85" s="39"/>
      <c r="M85" s="71"/>
      <c r="N85" s="158"/>
      <c r="O85" s="72"/>
      <c r="P85" s="159">
        <f>SUM(P86:P97)</f>
        <v>0</v>
      </c>
      <c r="Q85" s="72"/>
      <c r="R85" s="159">
        <f>SUM(R86:R97)</f>
        <v>2.6804999999999999</v>
      </c>
      <c r="S85" s="72"/>
      <c r="T85" s="160">
        <f>SUM(T86:T97)</f>
        <v>0</v>
      </c>
      <c r="U85" s="34"/>
      <c r="V85" s="34"/>
      <c r="W85" s="34"/>
      <c r="X85" s="34"/>
      <c r="Y85" s="34"/>
      <c r="Z85" s="34"/>
      <c r="AA85" s="34"/>
      <c r="AB85" s="34"/>
      <c r="AC85" s="34"/>
      <c r="AD85" s="34"/>
      <c r="AE85" s="34"/>
      <c r="AT85" s="17" t="s">
        <v>75</v>
      </c>
      <c r="AU85" s="17" t="s">
        <v>192</v>
      </c>
      <c r="BK85" s="161">
        <f>SUM(BK86:BK97)</f>
        <v>0</v>
      </c>
    </row>
    <row r="86" spans="1:65" s="2" customFormat="1" ht="16.5" customHeight="1" x14ac:dyDescent="0.2">
      <c r="A86" s="34"/>
      <c r="B86" s="35"/>
      <c r="C86" s="162" t="s">
        <v>83</v>
      </c>
      <c r="D86" s="162" t="s">
        <v>209</v>
      </c>
      <c r="E86" s="163" t="s">
        <v>711</v>
      </c>
      <c r="F86" s="164" t="s">
        <v>712</v>
      </c>
      <c r="G86" s="165" t="s">
        <v>212</v>
      </c>
      <c r="H86" s="166">
        <v>29</v>
      </c>
      <c r="I86" s="321">
        <v>0</v>
      </c>
      <c r="J86" s="168">
        <f>ROUND(I86*H86,2)</f>
        <v>0</v>
      </c>
      <c r="K86" s="164" t="s">
        <v>213</v>
      </c>
      <c r="L86" s="169"/>
      <c r="M86" s="170" t="s">
        <v>35</v>
      </c>
      <c r="N86" s="171" t="s">
        <v>47</v>
      </c>
      <c r="O86" s="64"/>
      <c r="P86" s="172">
        <f>O86*H86</f>
        <v>0</v>
      </c>
      <c r="Q86" s="172">
        <v>0</v>
      </c>
      <c r="R86" s="172">
        <f>Q86*H86</f>
        <v>0</v>
      </c>
      <c r="S86" s="172">
        <v>0</v>
      </c>
      <c r="T86" s="173">
        <f>S86*H86</f>
        <v>0</v>
      </c>
      <c r="U86" s="34"/>
      <c r="V86" s="34"/>
      <c r="W86" s="34"/>
      <c r="X86" s="34"/>
      <c r="Y86" s="34"/>
      <c r="Z86" s="34"/>
      <c r="AA86" s="34"/>
      <c r="AB86" s="34"/>
      <c r="AC86" s="34"/>
      <c r="AD86" s="34"/>
      <c r="AE86" s="34"/>
      <c r="AR86" s="174" t="s">
        <v>214</v>
      </c>
      <c r="AT86" s="174" t="s">
        <v>209</v>
      </c>
      <c r="AU86" s="174" t="s">
        <v>76</v>
      </c>
      <c r="AY86" s="17" t="s">
        <v>215</v>
      </c>
      <c r="BE86" s="175">
        <f>IF(N86="základní",J86,0)</f>
        <v>0</v>
      </c>
      <c r="BF86" s="175">
        <f>IF(N86="snížená",J86,0)</f>
        <v>0</v>
      </c>
      <c r="BG86" s="175">
        <f>IF(N86="zákl. přenesená",J86,0)</f>
        <v>0</v>
      </c>
      <c r="BH86" s="175">
        <f>IF(N86="sníž. přenesená",J86,0)</f>
        <v>0</v>
      </c>
      <c r="BI86" s="175">
        <f>IF(N86="nulová",J86,0)</f>
        <v>0</v>
      </c>
      <c r="BJ86" s="17" t="s">
        <v>83</v>
      </c>
      <c r="BK86" s="175">
        <f>ROUND(I86*H86,2)</f>
        <v>0</v>
      </c>
      <c r="BL86" s="17" t="s">
        <v>216</v>
      </c>
      <c r="BM86" s="174" t="s">
        <v>713</v>
      </c>
    </row>
    <row r="87" spans="1:65" s="2" customFormat="1" ht="58.5" x14ac:dyDescent="0.2">
      <c r="A87" s="34"/>
      <c r="B87" s="35"/>
      <c r="C87" s="36"/>
      <c r="D87" s="176" t="s">
        <v>218</v>
      </c>
      <c r="E87" s="36"/>
      <c r="F87" s="177" t="s">
        <v>714</v>
      </c>
      <c r="G87" s="36"/>
      <c r="H87" s="36"/>
      <c r="I87" s="178"/>
      <c r="J87" s="36"/>
      <c r="K87" s="36"/>
      <c r="L87" s="39"/>
      <c r="M87" s="179"/>
      <c r="N87" s="180"/>
      <c r="O87" s="64"/>
      <c r="P87" s="64"/>
      <c r="Q87" s="64"/>
      <c r="R87" s="64"/>
      <c r="S87" s="64"/>
      <c r="T87" s="65"/>
      <c r="U87" s="34"/>
      <c r="V87" s="34"/>
      <c r="W87" s="34"/>
      <c r="X87" s="34"/>
      <c r="Y87" s="34"/>
      <c r="Z87" s="34"/>
      <c r="AA87" s="34"/>
      <c r="AB87" s="34"/>
      <c r="AC87" s="34"/>
      <c r="AD87" s="34"/>
      <c r="AE87" s="34"/>
      <c r="AT87" s="17" t="s">
        <v>218</v>
      </c>
      <c r="AU87" s="17" t="s">
        <v>76</v>
      </c>
    </row>
    <row r="88" spans="1:65" s="12" customFormat="1" x14ac:dyDescent="0.2">
      <c r="B88" s="181"/>
      <c r="C88" s="182"/>
      <c r="D88" s="176" t="s">
        <v>220</v>
      </c>
      <c r="E88" s="183" t="s">
        <v>35</v>
      </c>
      <c r="F88" s="184" t="s">
        <v>764</v>
      </c>
      <c r="G88" s="182"/>
      <c r="H88" s="185">
        <v>29</v>
      </c>
      <c r="I88" s="186"/>
      <c r="J88" s="182"/>
      <c r="K88" s="182"/>
      <c r="L88" s="187"/>
      <c r="M88" s="188"/>
      <c r="N88" s="189"/>
      <c r="O88" s="189"/>
      <c r="P88" s="189"/>
      <c r="Q88" s="189"/>
      <c r="R88" s="189"/>
      <c r="S88" s="189"/>
      <c r="T88" s="190"/>
      <c r="AT88" s="191" t="s">
        <v>220</v>
      </c>
      <c r="AU88" s="191" t="s">
        <v>76</v>
      </c>
      <c r="AV88" s="12" t="s">
        <v>85</v>
      </c>
      <c r="AW88" s="12" t="s">
        <v>37</v>
      </c>
      <c r="AX88" s="12" t="s">
        <v>83</v>
      </c>
      <c r="AY88" s="191" t="s">
        <v>215</v>
      </c>
    </row>
    <row r="89" spans="1:65" s="2" customFormat="1" ht="16.5" customHeight="1" x14ac:dyDescent="0.2">
      <c r="A89" s="34"/>
      <c r="B89" s="35"/>
      <c r="C89" s="162" t="s">
        <v>85</v>
      </c>
      <c r="D89" s="162" t="s">
        <v>209</v>
      </c>
      <c r="E89" s="163" t="s">
        <v>782</v>
      </c>
      <c r="F89" s="164" t="s">
        <v>783</v>
      </c>
      <c r="G89" s="165" t="s">
        <v>212</v>
      </c>
      <c r="H89" s="166">
        <v>1</v>
      </c>
      <c r="I89" s="321">
        <v>0</v>
      </c>
      <c r="J89" s="168">
        <f>ROUND(I89*H89,2)</f>
        <v>0</v>
      </c>
      <c r="K89" s="164" t="s">
        <v>213</v>
      </c>
      <c r="L89" s="169"/>
      <c r="M89" s="170" t="s">
        <v>35</v>
      </c>
      <c r="N89" s="171" t="s">
        <v>47</v>
      </c>
      <c r="O89" s="64"/>
      <c r="P89" s="172">
        <f>O89*H89</f>
        <v>0</v>
      </c>
      <c r="Q89" s="172">
        <v>1.25204</v>
      </c>
      <c r="R89" s="172">
        <f>Q89*H89</f>
        <v>1.25204</v>
      </c>
      <c r="S89" s="172">
        <v>0</v>
      </c>
      <c r="T89" s="173">
        <f>S89*H89</f>
        <v>0</v>
      </c>
      <c r="U89" s="34"/>
      <c r="V89" s="34"/>
      <c r="W89" s="34"/>
      <c r="X89" s="34"/>
      <c r="Y89" s="34"/>
      <c r="Z89" s="34"/>
      <c r="AA89" s="34"/>
      <c r="AB89" s="34"/>
      <c r="AC89" s="34"/>
      <c r="AD89" s="34"/>
      <c r="AE89" s="34"/>
      <c r="AR89" s="174" t="s">
        <v>224</v>
      </c>
      <c r="AT89" s="174" t="s">
        <v>209</v>
      </c>
      <c r="AU89" s="174" t="s">
        <v>76</v>
      </c>
      <c r="AY89" s="17" t="s">
        <v>215</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224</v>
      </c>
      <c r="BM89" s="174" t="s">
        <v>784</v>
      </c>
    </row>
    <row r="90" spans="1:65" s="2" customFormat="1" ht="39" x14ac:dyDescent="0.2">
      <c r="A90" s="34"/>
      <c r="B90" s="35"/>
      <c r="C90" s="36"/>
      <c r="D90" s="176" t="s">
        <v>218</v>
      </c>
      <c r="E90" s="36"/>
      <c r="F90" s="177" t="s">
        <v>698</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218</v>
      </c>
      <c r="AU90" s="17" t="s">
        <v>76</v>
      </c>
    </row>
    <row r="91" spans="1:65" s="12" customFormat="1" x14ac:dyDescent="0.2">
      <c r="B91" s="181"/>
      <c r="C91" s="182"/>
      <c r="D91" s="176" t="s">
        <v>220</v>
      </c>
      <c r="E91" s="183" t="s">
        <v>35</v>
      </c>
      <c r="F91" s="184" t="s">
        <v>271</v>
      </c>
      <c r="G91" s="182"/>
      <c r="H91" s="185">
        <v>1</v>
      </c>
      <c r="I91" s="186"/>
      <c r="J91" s="182"/>
      <c r="K91" s="182"/>
      <c r="L91" s="187"/>
      <c r="M91" s="188"/>
      <c r="N91" s="189"/>
      <c r="O91" s="189"/>
      <c r="P91" s="189"/>
      <c r="Q91" s="189"/>
      <c r="R91" s="189"/>
      <c r="S91" s="189"/>
      <c r="T91" s="190"/>
      <c r="AT91" s="191" t="s">
        <v>220</v>
      </c>
      <c r="AU91" s="191" t="s">
        <v>76</v>
      </c>
      <c r="AV91" s="12" t="s">
        <v>85</v>
      </c>
      <c r="AW91" s="12" t="s">
        <v>37</v>
      </c>
      <c r="AX91" s="12" t="s">
        <v>83</v>
      </c>
      <c r="AY91" s="191" t="s">
        <v>215</v>
      </c>
    </row>
    <row r="92" spans="1:65" s="2" customFormat="1" ht="16.5" customHeight="1" x14ac:dyDescent="0.2">
      <c r="A92" s="34"/>
      <c r="B92" s="35"/>
      <c r="C92" s="162" t="s">
        <v>228</v>
      </c>
      <c r="D92" s="162" t="s">
        <v>209</v>
      </c>
      <c r="E92" s="163" t="s">
        <v>785</v>
      </c>
      <c r="F92" s="164" t="s">
        <v>786</v>
      </c>
      <c r="G92" s="165" t="s">
        <v>212</v>
      </c>
      <c r="H92" s="166">
        <v>1</v>
      </c>
      <c r="I92" s="321">
        <v>0</v>
      </c>
      <c r="J92" s="168">
        <f>ROUND(I92*H92,2)</f>
        <v>0</v>
      </c>
      <c r="K92" s="164" t="s">
        <v>213</v>
      </c>
      <c r="L92" s="169"/>
      <c r="M92" s="170" t="s">
        <v>35</v>
      </c>
      <c r="N92" s="171" t="s">
        <v>47</v>
      </c>
      <c r="O92" s="64"/>
      <c r="P92" s="172">
        <f>O92*H92</f>
        <v>0</v>
      </c>
      <c r="Q92" s="172">
        <v>0.69425999999999999</v>
      </c>
      <c r="R92" s="172">
        <f>Q92*H92</f>
        <v>0.69425999999999999</v>
      </c>
      <c r="S92" s="172">
        <v>0</v>
      </c>
      <c r="T92" s="173">
        <f>S92*H92</f>
        <v>0</v>
      </c>
      <c r="U92" s="34"/>
      <c r="V92" s="34"/>
      <c r="W92" s="34"/>
      <c r="X92" s="34"/>
      <c r="Y92" s="34"/>
      <c r="Z92" s="34"/>
      <c r="AA92" s="34"/>
      <c r="AB92" s="34"/>
      <c r="AC92" s="34"/>
      <c r="AD92" s="34"/>
      <c r="AE92" s="34"/>
      <c r="AR92" s="174" t="s">
        <v>224</v>
      </c>
      <c r="AT92" s="174" t="s">
        <v>209</v>
      </c>
      <c r="AU92" s="174" t="s">
        <v>76</v>
      </c>
      <c r="AY92" s="17" t="s">
        <v>215</v>
      </c>
      <c r="BE92" s="175">
        <f>IF(N92="základní",J92,0)</f>
        <v>0</v>
      </c>
      <c r="BF92" s="175">
        <f>IF(N92="snížená",J92,0)</f>
        <v>0</v>
      </c>
      <c r="BG92" s="175">
        <f>IF(N92="zákl. přenesená",J92,0)</f>
        <v>0</v>
      </c>
      <c r="BH92" s="175">
        <f>IF(N92="sníž. přenesená",J92,0)</f>
        <v>0</v>
      </c>
      <c r="BI92" s="175">
        <f>IF(N92="nulová",J92,0)</f>
        <v>0</v>
      </c>
      <c r="BJ92" s="17" t="s">
        <v>83</v>
      </c>
      <c r="BK92" s="175">
        <f>ROUND(I92*H92,2)</f>
        <v>0</v>
      </c>
      <c r="BL92" s="17" t="s">
        <v>224</v>
      </c>
      <c r="BM92" s="174" t="s">
        <v>787</v>
      </c>
    </row>
    <row r="93" spans="1:65" s="2" customFormat="1" ht="39" x14ac:dyDescent="0.2">
      <c r="A93" s="34"/>
      <c r="B93" s="35"/>
      <c r="C93" s="36"/>
      <c r="D93" s="176" t="s">
        <v>218</v>
      </c>
      <c r="E93" s="36"/>
      <c r="F93" s="177" t="s">
        <v>698</v>
      </c>
      <c r="G93" s="36"/>
      <c r="H93" s="36"/>
      <c r="I93" s="178"/>
      <c r="J93" s="36"/>
      <c r="K93" s="36"/>
      <c r="L93" s="39"/>
      <c r="M93" s="179"/>
      <c r="N93" s="180"/>
      <c r="O93" s="64"/>
      <c r="P93" s="64"/>
      <c r="Q93" s="64"/>
      <c r="R93" s="64"/>
      <c r="S93" s="64"/>
      <c r="T93" s="65"/>
      <c r="U93" s="34"/>
      <c r="V93" s="34"/>
      <c r="W93" s="34"/>
      <c r="X93" s="34"/>
      <c r="Y93" s="34"/>
      <c r="Z93" s="34"/>
      <c r="AA93" s="34"/>
      <c r="AB93" s="34"/>
      <c r="AC93" s="34"/>
      <c r="AD93" s="34"/>
      <c r="AE93" s="34"/>
      <c r="AT93" s="17" t="s">
        <v>218</v>
      </c>
      <c r="AU93" s="17" t="s">
        <v>76</v>
      </c>
    </row>
    <row r="94" spans="1:65" s="12" customFormat="1" x14ac:dyDescent="0.2">
      <c r="B94" s="181"/>
      <c r="C94" s="182"/>
      <c r="D94" s="176" t="s">
        <v>220</v>
      </c>
      <c r="E94" s="183" t="s">
        <v>35</v>
      </c>
      <c r="F94" s="184" t="s">
        <v>271</v>
      </c>
      <c r="G94" s="182"/>
      <c r="H94" s="185">
        <v>1</v>
      </c>
      <c r="I94" s="186"/>
      <c r="J94" s="182"/>
      <c r="K94" s="182"/>
      <c r="L94" s="187"/>
      <c r="M94" s="188"/>
      <c r="N94" s="189"/>
      <c r="O94" s="189"/>
      <c r="P94" s="189"/>
      <c r="Q94" s="189"/>
      <c r="R94" s="189"/>
      <c r="S94" s="189"/>
      <c r="T94" s="190"/>
      <c r="AT94" s="191" t="s">
        <v>220</v>
      </c>
      <c r="AU94" s="191" t="s">
        <v>76</v>
      </c>
      <c r="AV94" s="12" t="s">
        <v>85</v>
      </c>
      <c r="AW94" s="12" t="s">
        <v>37</v>
      </c>
      <c r="AX94" s="12" t="s">
        <v>83</v>
      </c>
      <c r="AY94" s="191" t="s">
        <v>215</v>
      </c>
    </row>
    <row r="95" spans="1:65" s="2" customFormat="1" ht="16.5" customHeight="1" x14ac:dyDescent="0.2">
      <c r="A95" s="34"/>
      <c r="B95" s="35"/>
      <c r="C95" s="162" t="s">
        <v>216</v>
      </c>
      <c r="D95" s="162" t="s">
        <v>209</v>
      </c>
      <c r="E95" s="163" t="s">
        <v>788</v>
      </c>
      <c r="F95" s="164" t="s">
        <v>789</v>
      </c>
      <c r="G95" s="165" t="s">
        <v>212</v>
      </c>
      <c r="H95" s="166">
        <v>1</v>
      </c>
      <c r="I95" s="321">
        <v>0</v>
      </c>
      <c r="J95" s="168">
        <f>ROUND(I95*H95,2)</f>
        <v>0</v>
      </c>
      <c r="K95" s="164" t="s">
        <v>213</v>
      </c>
      <c r="L95" s="169"/>
      <c r="M95" s="170" t="s">
        <v>35</v>
      </c>
      <c r="N95" s="171" t="s">
        <v>47</v>
      </c>
      <c r="O95" s="64"/>
      <c r="P95" s="172">
        <f>O95*H95</f>
        <v>0</v>
      </c>
      <c r="Q95" s="172">
        <v>0.73419999999999996</v>
      </c>
      <c r="R95" s="172">
        <f>Q95*H95</f>
        <v>0.73419999999999996</v>
      </c>
      <c r="S95" s="172">
        <v>0</v>
      </c>
      <c r="T95" s="173">
        <f>S95*H95</f>
        <v>0</v>
      </c>
      <c r="U95" s="34"/>
      <c r="V95" s="34"/>
      <c r="W95" s="34"/>
      <c r="X95" s="34"/>
      <c r="Y95" s="34"/>
      <c r="Z95" s="34"/>
      <c r="AA95" s="34"/>
      <c r="AB95" s="34"/>
      <c r="AC95" s="34"/>
      <c r="AD95" s="34"/>
      <c r="AE95" s="34"/>
      <c r="AR95" s="174" t="s">
        <v>224</v>
      </c>
      <c r="AT95" s="174" t="s">
        <v>209</v>
      </c>
      <c r="AU95" s="174" t="s">
        <v>76</v>
      </c>
      <c r="AY95" s="17" t="s">
        <v>215</v>
      </c>
      <c r="BE95" s="175">
        <f>IF(N95="základní",J95,0)</f>
        <v>0</v>
      </c>
      <c r="BF95" s="175">
        <f>IF(N95="snížená",J95,0)</f>
        <v>0</v>
      </c>
      <c r="BG95" s="175">
        <f>IF(N95="zákl. přenesená",J95,0)</f>
        <v>0</v>
      </c>
      <c r="BH95" s="175">
        <f>IF(N95="sníž. přenesená",J95,0)</f>
        <v>0</v>
      </c>
      <c r="BI95" s="175">
        <f>IF(N95="nulová",J95,0)</f>
        <v>0</v>
      </c>
      <c r="BJ95" s="17" t="s">
        <v>83</v>
      </c>
      <c r="BK95" s="175">
        <f>ROUND(I95*H95,2)</f>
        <v>0</v>
      </c>
      <c r="BL95" s="17" t="s">
        <v>224</v>
      </c>
      <c r="BM95" s="174" t="s">
        <v>790</v>
      </c>
    </row>
    <row r="96" spans="1:65" s="2" customFormat="1" ht="39" x14ac:dyDescent="0.2">
      <c r="A96" s="34"/>
      <c r="B96" s="35"/>
      <c r="C96" s="36"/>
      <c r="D96" s="176" t="s">
        <v>218</v>
      </c>
      <c r="E96" s="36"/>
      <c r="F96" s="177" t="s">
        <v>698</v>
      </c>
      <c r="G96" s="36"/>
      <c r="H96" s="36"/>
      <c r="I96" s="178"/>
      <c r="J96" s="36"/>
      <c r="K96" s="36"/>
      <c r="L96" s="39"/>
      <c r="M96" s="179"/>
      <c r="N96" s="180"/>
      <c r="O96" s="64"/>
      <c r="P96" s="64"/>
      <c r="Q96" s="64"/>
      <c r="R96" s="64"/>
      <c r="S96" s="64"/>
      <c r="T96" s="65"/>
      <c r="U96" s="34"/>
      <c r="V96" s="34"/>
      <c r="W96" s="34"/>
      <c r="X96" s="34"/>
      <c r="Y96" s="34"/>
      <c r="Z96" s="34"/>
      <c r="AA96" s="34"/>
      <c r="AB96" s="34"/>
      <c r="AC96" s="34"/>
      <c r="AD96" s="34"/>
      <c r="AE96" s="34"/>
      <c r="AT96" s="17" t="s">
        <v>218</v>
      </c>
      <c r="AU96" s="17" t="s">
        <v>76</v>
      </c>
    </row>
    <row r="97" spans="1:51" s="12" customFormat="1" x14ac:dyDescent="0.2">
      <c r="B97" s="181"/>
      <c r="C97" s="182"/>
      <c r="D97" s="176" t="s">
        <v>220</v>
      </c>
      <c r="E97" s="183" t="s">
        <v>35</v>
      </c>
      <c r="F97" s="184" t="s">
        <v>271</v>
      </c>
      <c r="G97" s="182"/>
      <c r="H97" s="185">
        <v>1</v>
      </c>
      <c r="I97" s="186"/>
      <c r="J97" s="182"/>
      <c r="K97" s="182"/>
      <c r="L97" s="187"/>
      <c r="M97" s="217"/>
      <c r="N97" s="218"/>
      <c r="O97" s="218"/>
      <c r="P97" s="218"/>
      <c r="Q97" s="218"/>
      <c r="R97" s="218"/>
      <c r="S97" s="218"/>
      <c r="T97" s="219"/>
      <c r="AT97" s="191" t="s">
        <v>220</v>
      </c>
      <c r="AU97" s="191" t="s">
        <v>76</v>
      </c>
      <c r="AV97" s="12" t="s">
        <v>85</v>
      </c>
      <c r="AW97" s="12" t="s">
        <v>37</v>
      </c>
      <c r="AX97" s="12" t="s">
        <v>83</v>
      </c>
      <c r="AY97" s="191" t="s">
        <v>215</v>
      </c>
    </row>
    <row r="98" spans="1:51" s="2" customFormat="1" ht="6.95" customHeight="1" x14ac:dyDescent="0.2">
      <c r="A98" s="34"/>
      <c r="B98" s="47"/>
      <c r="C98" s="48"/>
      <c r="D98" s="48"/>
      <c r="E98" s="48"/>
      <c r="F98" s="48"/>
      <c r="G98" s="48"/>
      <c r="H98" s="48"/>
      <c r="I98" s="48"/>
      <c r="J98" s="48"/>
      <c r="K98" s="48"/>
      <c r="L98" s="39"/>
      <c r="M98" s="34"/>
      <c r="O98" s="34"/>
      <c r="P98" s="34"/>
      <c r="Q98" s="34"/>
      <c r="R98" s="34"/>
      <c r="S98" s="34"/>
      <c r="T98" s="34"/>
      <c r="U98" s="34"/>
      <c r="V98" s="34"/>
      <c r="W98" s="34"/>
      <c r="X98" s="34"/>
      <c r="Y98" s="34"/>
      <c r="Z98" s="34"/>
      <c r="AA98" s="34"/>
      <c r="AB98" s="34"/>
      <c r="AC98" s="34"/>
      <c r="AD98" s="34"/>
      <c r="AE98" s="34"/>
    </row>
  </sheetData>
  <sheetProtection algorithmName="SHA-512" hashValue="4UpD0CsJL8oPjQFbyzqOMvIn9WM9vWCPgoWObV5IKXSJu04aEoAouymeiDAO/Lo60HPnSOSF4WW/uCnCXefKEw==" saltValue="dlwsbZHj95XVA+Hf1ZzbWRKiinnb+mbqQ6qFdexX8AlaupErWjsZaHSq+6F3kOI/0Wgt0idVSc+nuqgE5gaN7A==" spinCount="100000" sheet="1" objects="1" scenarios="1" formatColumns="0" formatRows="0" autoFilter="0"/>
  <autoFilter ref="C84:K97"/>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29</vt:i4>
      </vt:variant>
      <vt:variant>
        <vt:lpstr>Pojmenované oblasti</vt:lpstr>
      </vt:variant>
      <vt:variant>
        <vt:i4>57</vt:i4>
      </vt:variant>
    </vt:vector>
  </HeadingPairs>
  <TitlesOfParts>
    <vt:vector size="86" baseType="lpstr">
      <vt:lpstr>Rekapitulace stavby</vt:lpstr>
      <vt:lpstr>SO 01.1 - Železniční svršek</vt:lpstr>
      <vt:lpstr>SO 01.2 - Materíál dodáva...</vt:lpstr>
      <vt:lpstr>SO 02.1 - Železniční svršek</vt:lpstr>
      <vt:lpstr>SO 02.2 - Materíál dodáva...</vt:lpstr>
      <vt:lpstr>SO 03.1 - Železniční svršek</vt:lpstr>
      <vt:lpstr>SO 03.2 - Materíál dodáva...</vt:lpstr>
      <vt:lpstr>SO 04.1 - Železniční svršek</vt:lpstr>
      <vt:lpstr>SO 04.2 - Materíál dodáva...</vt:lpstr>
      <vt:lpstr>SO 05.1 - Železniční svršek</vt:lpstr>
      <vt:lpstr>SO 05.2 - Materíál dodáva...</vt:lpstr>
      <vt:lpstr>SO 06.1 - Železniční svršek</vt:lpstr>
      <vt:lpstr>SO 06.2 - Materíál dodáva...</vt:lpstr>
      <vt:lpstr>SO 07.1 - Železniční svršek</vt:lpstr>
      <vt:lpstr>SO 07.2 - Materíál dodáva...</vt:lpstr>
      <vt:lpstr>SO 08.1 - Železniční svršek</vt:lpstr>
      <vt:lpstr>SO 08.2 - Materíál dodáva...</vt:lpstr>
      <vt:lpstr>SO 09.1 - Železniční svršek</vt:lpstr>
      <vt:lpstr>SO 09.2 - Materíál dodáva...</vt:lpstr>
      <vt:lpstr>SO 10.1 - Železniční svršek</vt:lpstr>
      <vt:lpstr>SO 10.2 - Materíál dodáva...</vt:lpstr>
      <vt:lpstr>SO 11.1 - Železniční svršek</vt:lpstr>
      <vt:lpstr>SO 11.2 - Materíál dodáva...</vt:lpstr>
      <vt:lpstr>SO 12.1 - Trať Summerau -...</vt:lpstr>
      <vt:lpstr>SO 12.2 - Trať Summerau -...</vt:lpstr>
      <vt:lpstr>SO 12.3 - Trať ČB - Černý...</vt:lpstr>
      <vt:lpstr>SO 12.4 - Trať ČB - Černý...</vt:lpstr>
      <vt:lpstr>VON - Vedlejší ostatní ná...</vt:lpstr>
      <vt:lpstr>Pokyny pro vyplnění</vt:lpstr>
      <vt:lpstr>'Rekapitulace stavby'!Názvy_tisku</vt:lpstr>
      <vt:lpstr>'SO 01.1 - Železniční svršek'!Názvy_tisku</vt:lpstr>
      <vt:lpstr>'SO 01.2 - Materíál dodáva...'!Názvy_tisku</vt:lpstr>
      <vt:lpstr>'SO 02.1 - Železniční svršek'!Názvy_tisku</vt:lpstr>
      <vt:lpstr>'SO 02.2 - Materíál dodáva...'!Názvy_tisku</vt:lpstr>
      <vt:lpstr>'SO 03.1 - Železniční svršek'!Názvy_tisku</vt:lpstr>
      <vt:lpstr>'SO 03.2 - Materíál dodáva...'!Názvy_tisku</vt:lpstr>
      <vt:lpstr>'SO 04.1 - Železniční svršek'!Názvy_tisku</vt:lpstr>
      <vt:lpstr>'SO 04.2 - Materíál dodáva...'!Názvy_tisku</vt:lpstr>
      <vt:lpstr>'SO 05.1 - Železniční svršek'!Názvy_tisku</vt:lpstr>
      <vt:lpstr>'SO 05.2 - Materíál dodáva...'!Názvy_tisku</vt:lpstr>
      <vt:lpstr>'SO 06.1 - Železniční svršek'!Názvy_tisku</vt:lpstr>
      <vt:lpstr>'SO 06.2 - Materíál dodáva...'!Názvy_tisku</vt:lpstr>
      <vt:lpstr>'SO 07.1 - Železniční svršek'!Názvy_tisku</vt:lpstr>
      <vt:lpstr>'SO 07.2 - Materíál dodáva...'!Názvy_tisku</vt:lpstr>
      <vt:lpstr>'SO 08.1 - Železniční svršek'!Názvy_tisku</vt:lpstr>
      <vt:lpstr>'SO 08.2 - Materíál dodáva...'!Názvy_tisku</vt:lpstr>
      <vt:lpstr>'SO 09.1 - Železniční svršek'!Názvy_tisku</vt:lpstr>
      <vt:lpstr>'SO 09.2 - Materíál dodáva...'!Názvy_tisku</vt:lpstr>
      <vt:lpstr>'SO 10.1 - Železniční svršek'!Názvy_tisku</vt:lpstr>
      <vt:lpstr>'SO 10.2 - Materíál dodáva...'!Názvy_tisku</vt:lpstr>
      <vt:lpstr>'SO 11.1 - Železniční svršek'!Názvy_tisku</vt:lpstr>
      <vt:lpstr>'SO 11.2 - Materíál dodáva...'!Názvy_tisku</vt:lpstr>
      <vt:lpstr>'SO 12.1 - Trať Summerau -...'!Názvy_tisku</vt:lpstr>
      <vt:lpstr>'SO 12.2 - Trať Summerau -...'!Názvy_tisku</vt:lpstr>
      <vt:lpstr>'SO 12.3 - Trať ČB - Černý...'!Názvy_tisku</vt:lpstr>
      <vt:lpstr>'SO 12.4 - Trať ČB - Černý...'!Názvy_tisku</vt:lpstr>
      <vt:lpstr>'VON - Vedlejší ostatní ná...'!Názvy_tisku</vt:lpstr>
      <vt:lpstr>'Pokyny pro vyplnění'!Oblast_tisku</vt:lpstr>
      <vt:lpstr>'Rekapitulace stavby'!Oblast_tisku</vt:lpstr>
      <vt:lpstr>'SO 01.1 - Železniční svršek'!Oblast_tisku</vt:lpstr>
      <vt:lpstr>'SO 01.2 - Materíál dodáva...'!Oblast_tisku</vt:lpstr>
      <vt:lpstr>'SO 02.1 - Železniční svršek'!Oblast_tisku</vt:lpstr>
      <vt:lpstr>'SO 02.2 - Materíál dodáva...'!Oblast_tisku</vt:lpstr>
      <vt:lpstr>'SO 03.1 - Železniční svršek'!Oblast_tisku</vt:lpstr>
      <vt:lpstr>'SO 03.2 - Materíál dodáva...'!Oblast_tisku</vt:lpstr>
      <vt:lpstr>'SO 04.1 - Železniční svršek'!Oblast_tisku</vt:lpstr>
      <vt:lpstr>'SO 04.2 - Materíál dodáva...'!Oblast_tisku</vt:lpstr>
      <vt:lpstr>'SO 05.1 - Železniční svršek'!Oblast_tisku</vt:lpstr>
      <vt:lpstr>'SO 05.2 - Materíál dodáva...'!Oblast_tisku</vt:lpstr>
      <vt:lpstr>'SO 06.1 - Železniční svršek'!Oblast_tisku</vt:lpstr>
      <vt:lpstr>'SO 06.2 - Materíál dodáva...'!Oblast_tisku</vt:lpstr>
      <vt:lpstr>'SO 07.1 - Železniční svršek'!Oblast_tisku</vt:lpstr>
      <vt:lpstr>'SO 07.2 - Materíál dodáva...'!Oblast_tisku</vt:lpstr>
      <vt:lpstr>'SO 08.1 - Železniční svršek'!Oblast_tisku</vt:lpstr>
      <vt:lpstr>'SO 08.2 - Materíál dodáva...'!Oblast_tisku</vt:lpstr>
      <vt:lpstr>'SO 09.1 - Železniční svršek'!Oblast_tisku</vt:lpstr>
      <vt:lpstr>'SO 09.2 - Materíál dodáva...'!Oblast_tisku</vt:lpstr>
      <vt:lpstr>'SO 10.1 - Železniční svršek'!Oblast_tisku</vt:lpstr>
      <vt:lpstr>'SO 10.2 - Materíál dodáva...'!Oblast_tisku</vt:lpstr>
      <vt:lpstr>'SO 11.1 - Železniční svršek'!Oblast_tisku</vt:lpstr>
      <vt:lpstr>'SO 11.2 - Materíál dodáva...'!Oblast_tisku</vt:lpstr>
      <vt:lpstr>'SO 12.1 - Trať Summerau -...'!Oblast_tisku</vt:lpstr>
      <vt:lpstr>'SO 12.2 - Trať Summerau -...'!Oblast_tisku</vt:lpstr>
      <vt:lpstr>'SO 12.3 - Trať ČB - Černý...'!Oblast_tisku</vt:lpstr>
      <vt:lpstr>'SO 12.4 - Trať ČB - Černý...'!Oblast_tisku</vt:lpstr>
      <vt:lpstr>'VON - Vedlejší ostatní ná...'!Oblast_tisku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Brabenec Libor</dc:creator>
  <cp:lastModifiedBy>Brabenec Libor</cp:lastModifiedBy>
  <dcterms:created xsi:type="dcterms:W3CDTF">2021-02-09T07:57:19Z</dcterms:created>
  <dcterms:modified xsi:type="dcterms:W3CDTF">2021-02-11T12:36:20Z</dcterms:modified>
</cp:coreProperties>
</file>